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5585" yWindow="-15" windowWidth="7650" windowHeight="9135"/>
  </bookViews>
  <sheets>
    <sheet name="令和元年火災の前年対比 " sheetId="10" r:id="rId1"/>
  </sheets>
  <definedNames>
    <definedName name="_xlnm.Print_Area" localSheetId="0">'令和元年火災の前年対比 '!$A$1:$K$43</definedName>
  </definedNames>
  <calcPr calcId="162913"/>
</workbook>
</file>

<file path=xl/calcChain.xml><?xml version="1.0" encoding="utf-8"?>
<calcChain xmlns="http://schemas.openxmlformats.org/spreadsheetml/2006/main">
  <c r="C40" i="10" l="1"/>
  <c r="E40" i="10"/>
  <c r="D40" i="10"/>
  <c r="H40" i="10" l="1"/>
  <c r="G40" i="10"/>
  <c r="F39" i="10" l="1"/>
  <c r="F38" i="10"/>
  <c r="F37" i="10"/>
  <c r="F36" i="10"/>
  <c r="F35" i="10"/>
  <c r="H34" i="10"/>
  <c r="G34" i="10"/>
  <c r="F34" i="10" s="1"/>
  <c r="F33" i="10"/>
  <c r="F31" i="10"/>
  <c r="F30" i="10"/>
  <c r="F29" i="10"/>
  <c r="H28" i="10"/>
  <c r="G28" i="10"/>
  <c r="F28" i="10" s="1"/>
  <c r="F27" i="10"/>
  <c r="F26" i="10"/>
  <c r="H25" i="10"/>
  <c r="G25" i="10"/>
  <c r="F24" i="10"/>
  <c r="F23" i="10"/>
  <c r="F22" i="10"/>
  <c r="F21" i="10"/>
  <c r="F20" i="10"/>
  <c r="F19" i="10"/>
  <c r="F18" i="10"/>
  <c r="H17" i="10"/>
  <c r="G17" i="10"/>
  <c r="F17" i="10" s="1"/>
  <c r="F16" i="10"/>
  <c r="F15" i="10"/>
  <c r="F14" i="10"/>
  <c r="F13" i="10"/>
  <c r="H12" i="10"/>
  <c r="G12" i="10"/>
  <c r="F12" i="10" s="1"/>
  <c r="F11" i="10"/>
  <c r="F10" i="10"/>
  <c r="F9" i="10"/>
  <c r="F8" i="10"/>
  <c r="F7" i="10"/>
  <c r="H6" i="10"/>
  <c r="G6" i="10"/>
  <c r="F6" i="10" l="1"/>
  <c r="F40" i="10" s="1"/>
  <c r="F25" i="10"/>
  <c r="C7" i="10" l="1"/>
  <c r="C39" i="10" l="1"/>
  <c r="C38" i="10"/>
  <c r="C37" i="10"/>
  <c r="C36" i="10"/>
  <c r="C35" i="10"/>
  <c r="E34" i="10"/>
  <c r="D34" i="10"/>
  <c r="C33" i="10"/>
  <c r="C31" i="10"/>
  <c r="C30" i="10"/>
  <c r="C29" i="10"/>
  <c r="E28" i="10"/>
  <c r="D28" i="10"/>
  <c r="C27" i="10"/>
  <c r="C26" i="10"/>
  <c r="E25" i="10"/>
  <c r="D25" i="10"/>
  <c r="C24" i="10"/>
  <c r="C23" i="10"/>
  <c r="C22" i="10"/>
  <c r="C21" i="10"/>
  <c r="C20" i="10"/>
  <c r="C19" i="10"/>
  <c r="C18" i="10"/>
  <c r="E17" i="10"/>
  <c r="D17" i="10"/>
  <c r="C16" i="10"/>
  <c r="C15" i="10"/>
  <c r="C14" i="10"/>
  <c r="C13" i="10"/>
  <c r="E12" i="10"/>
  <c r="D12" i="10"/>
  <c r="C11" i="10"/>
  <c r="C10" i="10"/>
  <c r="C9" i="10"/>
  <c r="C8" i="10"/>
  <c r="E6" i="10"/>
  <c r="D6" i="10"/>
  <c r="C25" i="10" l="1"/>
  <c r="C17" i="10"/>
  <c r="J12" i="10"/>
  <c r="C12" i="10"/>
  <c r="C28" i="10"/>
  <c r="C34" i="10"/>
  <c r="C6" i="10"/>
  <c r="K9" i="10" l="1"/>
  <c r="J25" i="10"/>
  <c r="J13" i="10"/>
  <c r="J16" i="10"/>
  <c r="K16" i="10"/>
  <c r="J15" i="10"/>
  <c r="K15" i="10"/>
  <c r="J14" i="10"/>
  <c r="K14" i="10"/>
  <c r="K13" i="10"/>
  <c r="J23" i="10"/>
  <c r="K23" i="10"/>
  <c r="J22" i="10"/>
  <c r="K22" i="10"/>
  <c r="K17" i="10"/>
  <c r="J21" i="10"/>
  <c r="K21" i="10"/>
  <c r="J11" i="10"/>
  <c r="K11" i="10"/>
  <c r="J10" i="10"/>
  <c r="K10" i="10"/>
  <c r="J9" i="10"/>
  <c r="I9" i="10" s="1"/>
  <c r="J8" i="10"/>
  <c r="K8" i="10"/>
  <c r="J7" i="10"/>
  <c r="K7" i="10"/>
  <c r="J38" i="10"/>
  <c r="K38" i="10"/>
  <c r="K36" i="10"/>
  <c r="K33" i="10"/>
  <c r="K32" i="10"/>
  <c r="K31" i="10"/>
  <c r="K29" i="10"/>
  <c r="J30" i="10"/>
  <c r="K26" i="10"/>
  <c r="J19" i="10"/>
  <c r="J32" i="10"/>
  <c r="J39" i="10"/>
  <c r="K39" i="10"/>
  <c r="J37" i="10"/>
  <c r="K37" i="10"/>
  <c r="J36" i="10"/>
  <c r="J35" i="10"/>
  <c r="K35" i="10"/>
  <c r="J33" i="10"/>
  <c r="J31" i="10"/>
  <c r="K30" i="10"/>
  <c r="J29" i="10"/>
  <c r="K27" i="10"/>
  <c r="J27" i="10"/>
  <c r="J26" i="10"/>
  <c r="K24" i="10"/>
  <c r="J24" i="10"/>
  <c r="J20" i="10"/>
  <c r="K20" i="10"/>
  <c r="K19" i="10"/>
  <c r="I19" i="10" s="1"/>
  <c r="J18" i="10"/>
  <c r="K18" i="10"/>
  <c r="I33" i="10" l="1"/>
  <c r="I10" i="10"/>
  <c r="I31" i="10"/>
  <c r="I30" i="10"/>
  <c r="I27" i="10"/>
  <c r="I32" i="10"/>
  <c r="I35" i="10"/>
  <c r="I26" i="10"/>
  <c r="I39" i="10"/>
  <c r="I37" i="10"/>
  <c r="I36" i="10"/>
  <c r="J28" i="10"/>
  <c r="I29" i="10"/>
  <c r="I24" i="10"/>
  <c r="I23" i="10"/>
  <c r="I21" i="10"/>
  <c r="J17" i="10"/>
  <c r="I17" i="10" s="1"/>
  <c r="I14" i="10"/>
  <c r="K6" i="10"/>
  <c r="J40" i="10"/>
  <c r="I8" i="10"/>
  <c r="I11" i="10"/>
  <c r="I22" i="10"/>
  <c r="K25" i="10"/>
  <c r="I25" i="10" s="1"/>
  <c r="I16" i="10"/>
  <c r="I15" i="10"/>
  <c r="J6" i="10"/>
  <c r="I38" i="10"/>
  <c r="J34" i="10"/>
  <c r="K28" i="10"/>
  <c r="I18" i="10"/>
  <c r="I20" i="10"/>
  <c r="I13" i="10"/>
  <c r="K40" i="10"/>
  <c r="I7" i="10"/>
  <c r="K34" i="10"/>
  <c r="K12" i="10"/>
  <c r="I12" i="10" s="1"/>
  <c r="I28" i="10" l="1"/>
  <c r="I6" i="10"/>
  <c r="I34" i="10"/>
</calcChain>
</file>

<file path=xl/sharedStrings.xml><?xml version="1.0" encoding="utf-8"?>
<sst xmlns="http://schemas.openxmlformats.org/spreadsheetml/2006/main" count="49" uniqueCount="37">
  <si>
    <t>全焼</t>
  </si>
  <si>
    <t>半焼</t>
  </si>
  <si>
    <t>部分焼</t>
  </si>
  <si>
    <t>ぼや</t>
  </si>
  <si>
    <t>全損</t>
  </si>
  <si>
    <t>半損</t>
  </si>
  <si>
    <t>小損</t>
  </si>
  <si>
    <t>放火自殺者</t>
  </si>
  <si>
    <t>上記以外</t>
  </si>
  <si>
    <t>水戸市</t>
    <rPh sb="0" eb="3">
      <t>ミトシ</t>
    </rPh>
    <phoneticPr fontId="1"/>
  </si>
  <si>
    <t xml:space="preserve">   区　　分</t>
    <phoneticPr fontId="1"/>
  </si>
  <si>
    <t>増減数（▲は減数）</t>
    <rPh sb="0" eb="2">
      <t>ゾウゲン</t>
    </rPh>
    <rPh sb="2" eb="3">
      <t>スウ</t>
    </rPh>
    <rPh sb="6" eb="7">
      <t>ゲン</t>
    </rPh>
    <rPh sb="7" eb="8">
      <t>スウ</t>
    </rPh>
    <phoneticPr fontId="1"/>
  </si>
  <si>
    <t>城里町</t>
    <rPh sb="0" eb="2">
      <t>シロサト</t>
    </rPh>
    <rPh sb="2" eb="3">
      <t>マチ</t>
    </rPh>
    <phoneticPr fontId="1"/>
  </si>
  <si>
    <t>城里町</t>
    <rPh sb="0" eb="3">
      <t>シロサトマチ</t>
    </rPh>
    <phoneticPr fontId="1"/>
  </si>
  <si>
    <t>　１　火災の前年比較表</t>
    <rPh sb="3" eb="5">
      <t>カサイ</t>
    </rPh>
    <rPh sb="6" eb="8">
      <t>ゼンネン</t>
    </rPh>
    <rPh sb="8" eb="10">
      <t>ヒカク</t>
    </rPh>
    <rPh sb="10" eb="11">
      <t>ヒョウ</t>
    </rPh>
    <phoneticPr fontId="1"/>
  </si>
  <si>
    <t xml:space="preserve"> </t>
    <phoneticPr fontId="1"/>
  </si>
  <si>
    <t>年・市町別</t>
    <rPh sb="0" eb="1">
      <t>ネン</t>
    </rPh>
    <phoneticPr fontId="1"/>
  </si>
  <si>
    <t>出火件数
(件)</t>
    <rPh sb="6" eb="7">
      <t>ケン</t>
    </rPh>
    <phoneticPr fontId="1"/>
  </si>
  <si>
    <t>焼損棟数
(棟)</t>
    <rPh sb="6" eb="7">
      <t>トウ</t>
    </rPh>
    <phoneticPr fontId="1"/>
  </si>
  <si>
    <t>り災世帯数
(世帯)</t>
    <rPh sb="7" eb="9">
      <t>セタイ</t>
    </rPh>
    <phoneticPr fontId="1"/>
  </si>
  <si>
    <t>焼損面積</t>
    <rPh sb="2" eb="4">
      <t>メンセキ</t>
    </rPh>
    <phoneticPr fontId="1"/>
  </si>
  <si>
    <t>負傷者
(人)</t>
    <rPh sb="5" eb="6">
      <t>ニン</t>
    </rPh>
    <phoneticPr fontId="1"/>
  </si>
  <si>
    <t>死者
(人)</t>
    <rPh sb="4" eb="5">
      <t>ニン</t>
    </rPh>
    <phoneticPr fontId="1"/>
  </si>
  <si>
    <t>出火率（件数/万人）</t>
    <rPh sb="4" eb="6">
      <t>ケンスウ</t>
    </rPh>
    <rPh sb="7" eb="9">
      <t>マンニン</t>
    </rPh>
    <phoneticPr fontId="1"/>
  </si>
  <si>
    <t>り災人員(人)</t>
    <rPh sb="5" eb="6">
      <t>ニン</t>
    </rPh>
    <phoneticPr fontId="1"/>
  </si>
  <si>
    <t>建物</t>
    <phoneticPr fontId="1"/>
  </si>
  <si>
    <t>林野</t>
    <phoneticPr fontId="1"/>
  </si>
  <si>
    <t>車両</t>
    <phoneticPr fontId="1"/>
  </si>
  <si>
    <t>船舶</t>
    <rPh sb="0" eb="2">
      <t>センパク</t>
    </rPh>
    <phoneticPr fontId="1"/>
  </si>
  <si>
    <t>その他</t>
    <phoneticPr fontId="1"/>
  </si>
  <si>
    <t>その他</t>
    <phoneticPr fontId="1"/>
  </si>
  <si>
    <t>床面積（㎡）</t>
    <rPh sb="0" eb="3">
      <t>ユカメンセキ</t>
    </rPh>
    <phoneticPr fontId="1"/>
  </si>
  <si>
    <t>表面積（㎡）</t>
    <rPh sb="0" eb="3">
      <t>ヒョウメンセキ</t>
    </rPh>
    <phoneticPr fontId="1"/>
  </si>
  <si>
    <t>林野（a）</t>
    <phoneticPr fontId="1"/>
  </si>
  <si>
    <t>火災種別ごとの損害額
（千円）</t>
    <rPh sb="0" eb="2">
      <t>カサイ</t>
    </rPh>
    <rPh sb="2" eb="4">
      <t>シュベツ</t>
    </rPh>
    <rPh sb="12" eb="14">
      <t>センエン</t>
    </rPh>
    <phoneticPr fontId="1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</si>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</sst>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0.0;&quot;▲ &quot;0.0"/>
    <numFmt numFmtId="178" formatCode="#,##0.0;&quot;▲ &quot;#,##0.0"/>
    <numFmt numFmtId="179" formatCode="_ * #,##0_ ;_ * &quot;▲&quot;#,##0_ ;_ 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179" fontId="2" fillId="0" borderId="4" xfId="0" applyNumberFormat="1" applyFont="1" applyFill="1" applyBorder="1" applyAlignment="1">
      <alignment horizontal="right" vertical="center"/>
    </xf>
    <xf numFmtId="179" fontId="2" fillId="0" borderId="5" xfId="0" applyNumberFormat="1" applyFont="1" applyFill="1" applyBorder="1" applyAlignment="1">
      <alignment horizontal="right" vertical="center"/>
    </xf>
    <xf numFmtId="179" fontId="2" fillId="0" borderId="4" xfId="0" applyNumberFormat="1" applyFont="1" applyFill="1" applyBorder="1" applyAlignment="1">
      <alignment horizontal="right" vertical="center" shrinkToFit="1"/>
    </xf>
    <xf numFmtId="179" fontId="2" fillId="0" borderId="6" xfId="0" applyNumberFormat="1" applyFont="1" applyFill="1" applyBorder="1" applyAlignment="1">
      <alignment horizontal="right" vertical="center"/>
    </xf>
    <xf numFmtId="179" fontId="2" fillId="0" borderId="7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right" vertical="center" shrinkToFit="1"/>
    </xf>
    <xf numFmtId="179" fontId="2" fillId="0" borderId="9" xfId="0" applyNumberFormat="1" applyFont="1" applyFill="1" applyBorder="1" applyAlignment="1">
      <alignment horizontal="right" vertical="center"/>
    </xf>
    <xf numFmtId="179" fontId="2" fillId="0" borderId="10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79" fontId="2" fillId="0" borderId="12" xfId="0" applyNumberFormat="1" applyFont="1" applyFill="1" applyBorder="1" applyAlignment="1">
      <alignment horizontal="right" vertical="center"/>
    </xf>
    <xf numFmtId="179" fontId="2" fillId="0" borderId="13" xfId="0" applyNumberFormat="1" applyFont="1" applyFill="1" applyBorder="1" applyAlignment="1">
      <alignment horizontal="right" vertical="center"/>
    </xf>
    <xf numFmtId="179" fontId="2" fillId="0" borderId="3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14" xfId="0" applyNumberFormat="1" applyFont="1" applyFill="1" applyBorder="1" applyAlignment="1">
      <alignment horizontal="right" vertical="center"/>
    </xf>
    <xf numFmtId="179" fontId="2" fillId="0" borderId="15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179" fontId="2" fillId="0" borderId="16" xfId="0" applyNumberFormat="1" applyFont="1" applyFill="1" applyBorder="1" applyAlignment="1">
      <alignment horizontal="right" vertical="center"/>
    </xf>
    <xf numFmtId="179" fontId="2" fillId="0" borderId="17" xfId="0" applyNumberFormat="1" applyFont="1" applyFill="1" applyBorder="1" applyAlignment="1">
      <alignment horizontal="right" vertical="center"/>
    </xf>
    <xf numFmtId="179" fontId="2" fillId="0" borderId="18" xfId="0" applyNumberFormat="1" applyFont="1" applyFill="1" applyBorder="1" applyAlignment="1">
      <alignment horizontal="right" vertical="center"/>
    </xf>
    <xf numFmtId="179" fontId="2" fillId="0" borderId="19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 justifyLastLine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>
      <alignment vertical="center" justifyLastLine="1"/>
    </xf>
    <xf numFmtId="0" fontId="4" fillId="0" borderId="13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distributed" vertical="center" indent="1"/>
    </xf>
    <xf numFmtId="0" fontId="4" fillId="0" borderId="17" xfId="0" applyFont="1" applyFill="1" applyBorder="1" applyAlignment="1">
      <alignment horizontal="distributed" vertical="center" indent="1"/>
    </xf>
    <xf numFmtId="0" fontId="6" fillId="0" borderId="0" xfId="0" applyFont="1" applyFill="1" applyBorder="1"/>
    <xf numFmtId="0" fontId="4" fillId="0" borderId="22" xfId="0" applyFont="1" applyFill="1" applyBorder="1"/>
    <xf numFmtId="0" fontId="4" fillId="0" borderId="23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176" fontId="2" fillId="0" borderId="2" xfId="0" applyNumberFormat="1" applyFont="1" applyFill="1" applyBorder="1" applyAlignment="1">
      <alignment horizontal="right" vertical="center"/>
    </xf>
    <xf numFmtId="179" fontId="2" fillId="0" borderId="14" xfId="0" applyNumberFormat="1" applyFont="1" applyFill="1" applyBorder="1" applyAlignment="1">
      <alignment horizontal="right" vertical="center" shrinkToFit="1"/>
    </xf>
    <xf numFmtId="179" fontId="2" fillId="0" borderId="6" xfId="0" applyNumberFormat="1" applyFont="1" applyFill="1" applyBorder="1" applyAlignment="1">
      <alignment horizontal="right" vertical="center" shrinkToFit="1"/>
    </xf>
    <xf numFmtId="179" fontId="2" fillId="0" borderId="5" xfId="0" applyNumberFormat="1" applyFont="1" applyFill="1" applyBorder="1" applyAlignment="1">
      <alignment horizontal="right" vertical="center" shrinkToFit="1"/>
    </xf>
    <xf numFmtId="179" fontId="2" fillId="0" borderId="7" xfId="0" applyNumberFormat="1" applyFont="1" applyFill="1" applyBorder="1" applyAlignment="1">
      <alignment horizontal="right" vertical="center" shrinkToFit="1"/>
    </xf>
    <xf numFmtId="179" fontId="2" fillId="0" borderId="13" xfId="0" applyNumberFormat="1" applyFont="1" applyFill="1" applyBorder="1" applyAlignment="1">
      <alignment horizontal="right" vertical="center" shrinkToFit="1"/>
    </xf>
    <xf numFmtId="178" fontId="2" fillId="0" borderId="19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2" fillId="0" borderId="15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24" xfId="0" applyFont="1" applyFill="1" applyBorder="1" applyAlignment="1">
      <alignment horizontal="center" vertical="center" justifyLastLine="1"/>
    </xf>
    <xf numFmtId="0" fontId="4" fillId="0" borderId="28" xfId="0" applyFont="1" applyFill="1" applyBorder="1" applyAlignment="1">
      <alignment horizontal="center" vertical="center" justifyLastLine="1"/>
    </xf>
    <xf numFmtId="0" fontId="4" fillId="0" borderId="29" xfId="0" applyFont="1" applyFill="1" applyBorder="1" applyAlignment="1">
      <alignment horizontal="center" vertical="center" justifyLastLine="1"/>
    </xf>
    <xf numFmtId="0" fontId="4" fillId="0" borderId="30" xfId="0" applyFont="1" applyFill="1" applyBorder="1" applyAlignment="1">
      <alignment horizontal="center" vertical="center" justifyLastLine="1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justifyLastLine="1"/>
    </xf>
    <xf numFmtId="0" fontId="4" fillId="0" borderId="4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2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25" xfId="0" applyFont="1" applyFill="1" applyBorder="1" applyAlignment="1">
      <alignment horizontal="center" vertical="center" justifyLastLine="1"/>
    </xf>
    <xf numFmtId="0" fontId="4" fillId="0" borderId="24" xfId="0" applyFont="1" applyFill="1" applyBorder="1" applyAlignment="1">
      <alignment horizontal="distributed" vertical="center" indent="2"/>
    </xf>
    <xf numFmtId="0" fontId="4" fillId="0" borderId="26" xfId="0" applyFont="1" applyFill="1" applyBorder="1" applyAlignment="1">
      <alignment horizontal="distributed" vertical="center" indent="2"/>
    </xf>
    <xf numFmtId="0" fontId="4" fillId="0" borderId="2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9525" y="247650"/>
          <a:ext cx="1762125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M7" sqref="M7"/>
    </sheetView>
  </sheetViews>
  <sheetFormatPr defaultRowHeight="13.5" x14ac:dyDescent="0.15"/>
  <cols>
    <col min="1" max="1" width="9.25" style="1" customWidth="1"/>
    <col min="2" max="2" width="14" style="1" customWidth="1"/>
    <col min="3" max="11" width="7.625" style="1" customWidth="1"/>
    <col min="12" max="16384" width="9" style="1"/>
  </cols>
  <sheetData>
    <row r="1" spans="1:11" ht="19.5" customHeight="1" x14ac:dyDescent="0.15">
      <c r="A1" s="49" t="s">
        <v>14</v>
      </c>
      <c r="B1" s="49"/>
      <c r="C1" s="49"/>
      <c r="D1" s="49"/>
      <c r="E1" s="49"/>
      <c r="F1" s="49"/>
      <c r="G1" s="49"/>
      <c r="H1" s="49"/>
      <c r="I1" s="49"/>
      <c r="J1" s="49"/>
      <c r="K1" s="33"/>
    </row>
    <row r="2" spans="1:11" s="2" customFormat="1" ht="12" customHeight="1" x14ac:dyDescent="0.15">
      <c r="A2" s="34"/>
      <c r="B2" s="35" t="s">
        <v>16</v>
      </c>
      <c r="C2" s="50" t="s">
        <v>36</v>
      </c>
      <c r="D2" s="51"/>
      <c r="E2" s="51"/>
      <c r="F2" s="50" t="s">
        <v>35</v>
      </c>
      <c r="G2" s="51"/>
      <c r="H2" s="51"/>
      <c r="I2" s="50" t="s">
        <v>11</v>
      </c>
      <c r="J2" s="51"/>
      <c r="K2" s="54"/>
    </row>
    <row r="3" spans="1:11" s="2" customFormat="1" ht="12" customHeight="1" x14ac:dyDescent="0.15">
      <c r="A3" s="56"/>
      <c r="B3" s="57"/>
      <c r="C3" s="52"/>
      <c r="D3" s="53"/>
      <c r="E3" s="53"/>
      <c r="F3" s="52"/>
      <c r="G3" s="53"/>
      <c r="H3" s="53"/>
      <c r="I3" s="52"/>
      <c r="J3" s="53"/>
      <c r="K3" s="55"/>
    </row>
    <row r="4" spans="1:11" s="2" customFormat="1" ht="12" customHeight="1" x14ac:dyDescent="0.15">
      <c r="A4" s="36"/>
      <c r="B4" s="37"/>
      <c r="C4" s="61"/>
      <c r="D4" s="60" t="s">
        <v>9</v>
      </c>
      <c r="E4" s="50" t="s">
        <v>12</v>
      </c>
      <c r="F4" s="61"/>
      <c r="G4" s="60" t="s">
        <v>9</v>
      </c>
      <c r="H4" s="50" t="s">
        <v>12</v>
      </c>
      <c r="I4" s="58"/>
      <c r="J4" s="47" t="s">
        <v>9</v>
      </c>
      <c r="K4" s="48" t="s">
        <v>13</v>
      </c>
    </row>
    <row r="5" spans="1:11" s="2" customFormat="1" ht="12" customHeight="1" x14ac:dyDescent="0.15">
      <c r="A5" s="65" t="s">
        <v>10</v>
      </c>
      <c r="B5" s="66"/>
      <c r="C5" s="62"/>
      <c r="D5" s="48"/>
      <c r="E5" s="52"/>
      <c r="F5" s="62"/>
      <c r="G5" s="48"/>
      <c r="H5" s="52"/>
      <c r="I5" s="59"/>
      <c r="J5" s="47"/>
      <c r="K5" s="48"/>
    </row>
    <row r="6" spans="1:11" s="2" customFormat="1" ht="21" customHeight="1" x14ac:dyDescent="0.15">
      <c r="A6" s="72" t="s">
        <v>17</v>
      </c>
      <c r="B6" s="25"/>
      <c r="C6" s="23">
        <f t="shared" ref="C6:C39" si="0">SUM(D6:E6)</f>
        <v>116</v>
      </c>
      <c r="D6" s="19">
        <f>D7+D8+D9+D10+D11</f>
        <v>103</v>
      </c>
      <c r="E6" s="18">
        <f>E7+E8+E9+E10+E11</f>
        <v>13</v>
      </c>
      <c r="F6" s="23">
        <f t="shared" ref="F6:F11" si="1">SUM(G6:H6)</f>
        <v>83</v>
      </c>
      <c r="G6" s="19">
        <f>G7+G8+G9+G10+G11</f>
        <v>71</v>
      </c>
      <c r="H6" s="18">
        <f>H7+H8+H9+H10+H11</f>
        <v>12</v>
      </c>
      <c r="I6" s="23">
        <f>SUM(J6:K6)</f>
        <v>33</v>
      </c>
      <c r="J6" s="19">
        <f>D6-G6</f>
        <v>32</v>
      </c>
      <c r="K6" s="8">
        <f t="shared" ref="K6:K39" si="2">E6-H6</f>
        <v>1</v>
      </c>
    </row>
    <row r="7" spans="1:11" s="2" customFormat="1" ht="21" customHeight="1" x14ac:dyDescent="0.15">
      <c r="A7" s="73"/>
      <c r="B7" s="26" t="s">
        <v>25</v>
      </c>
      <c r="C7" s="7">
        <f t="shared" si="0"/>
        <v>55</v>
      </c>
      <c r="D7" s="16">
        <v>54</v>
      </c>
      <c r="E7" s="8">
        <v>1</v>
      </c>
      <c r="F7" s="7">
        <f t="shared" si="1"/>
        <v>48</v>
      </c>
      <c r="G7" s="16">
        <v>45</v>
      </c>
      <c r="H7" s="8">
        <v>3</v>
      </c>
      <c r="I7" s="7">
        <f t="shared" ref="I7:I39" si="3">SUM(J7:K7)</f>
        <v>7</v>
      </c>
      <c r="J7" s="16">
        <f t="shared" ref="J7:J40" si="4">D7-G7</f>
        <v>9</v>
      </c>
      <c r="K7" s="8">
        <f t="shared" si="2"/>
        <v>-2</v>
      </c>
    </row>
    <row r="8" spans="1:11" s="2" customFormat="1" ht="21" customHeight="1" x14ac:dyDescent="0.15">
      <c r="A8" s="73"/>
      <c r="B8" s="27" t="s">
        <v>26</v>
      </c>
      <c r="C8" s="10">
        <f t="shared" si="0"/>
        <v>11</v>
      </c>
      <c r="D8" s="12">
        <v>11</v>
      </c>
      <c r="E8" s="11">
        <v>0</v>
      </c>
      <c r="F8" s="10">
        <f t="shared" si="1"/>
        <v>8</v>
      </c>
      <c r="G8" s="12">
        <v>5</v>
      </c>
      <c r="H8" s="11">
        <v>3</v>
      </c>
      <c r="I8" s="10">
        <f t="shared" si="3"/>
        <v>3</v>
      </c>
      <c r="J8" s="12">
        <f t="shared" si="4"/>
        <v>6</v>
      </c>
      <c r="K8" s="11">
        <f t="shared" si="2"/>
        <v>-3</v>
      </c>
    </row>
    <row r="9" spans="1:11" s="2" customFormat="1" ht="21" customHeight="1" x14ac:dyDescent="0.15">
      <c r="A9" s="73"/>
      <c r="B9" s="27" t="s">
        <v>27</v>
      </c>
      <c r="C9" s="10">
        <f t="shared" si="0"/>
        <v>13</v>
      </c>
      <c r="D9" s="12">
        <v>11</v>
      </c>
      <c r="E9" s="11">
        <v>2</v>
      </c>
      <c r="F9" s="10">
        <f t="shared" si="1"/>
        <v>4</v>
      </c>
      <c r="G9" s="12">
        <v>4</v>
      </c>
      <c r="H9" s="11">
        <v>0</v>
      </c>
      <c r="I9" s="10">
        <f t="shared" si="3"/>
        <v>9</v>
      </c>
      <c r="J9" s="12">
        <f t="shared" si="4"/>
        <v>7</v>
      </c>
      <c r="K9" s="11">
        <f>E9-H9</f>
        <v>2</v>
      </c>
    </row>
    <row r="10" spans="1:11" s="2" customFormat="1" ht="21" customHeight="1" x14ac:dyDescent="0.15">
      <c r="A10" s="73"/>
      <c r="B10" s="27" t="s">
        <v>28</v>
      </c>
      <c r="C10" s="10">
        <f t="shared" si="0"/>
        <v>0</v>
      </c>
      <c r="D10" s="12">
        <v>0</v>
      </c>
      <c r="E10" s="11">
        <v>0</v>
      </c>
      <c r="F10" s="10">
        <f t="shared" si="1"/>
        <v>0</v>
      </c>
      <c r="G10" s="12">
        <v>0</v>
      </c>
      <c r="H10" s="11">
        <v>0</v>
      </c>
      <c r="I10" s="10">
        <f t="shared" si="3"/>
        <v>0</v>
      </c>
      <c r="J10" s="12">
        <f t="shared" si="4"/>
        <v>0</v>
      </c>
      <c r="K10" s="11">
        <f t="shared" si="2"/>
        <v>0</v>
      </c>
    </row>
    <row r="11" spans="1:11" s="2" customFormat="1" ht="21" customHeight="1" x14ac:dyDescent="0.15">
      <c r="A11" s="74"/>
      <c r="B11" s="28" t="s">
        <v>29</v>
      </c>
      <c r="C11" s="17">
        <f t="shared" si="0"/>
        <v>37</v>
      </c>
      <c r="D11" s="4">
        <v>27</v>
      </c>
      <c r="E11" s="5">
        <v>10</v>
      </c>
      <c r="F11" s="17">
        <f t="shared" si="1"/>
        <v>23</v>
      </c>
      <c r="G11" s="4">
        <v>17</v>
      </c>
      <c r="H11" s="5">
        <v>6</v>
      </c>
      <c r="I11" s="17">
        <f t="shared" si="3"/>
        <v>14</v>
      </c>
      <c r="J11" s="4">
        <f t="shared" si="4"/>
        <v>10</v>
      </c>
      <c r="K11" s="5">
        <f t="shared" si="2"/>
        <v>4</v>
      </c>
    </row>
    <row r="12" spans="1:11" s="2" customFormat="1" ht="21" customHeight="1" x14ac:dyDescent="0.15">
      <c r="A12" s="75" t="s">
        <v>18</v>
      </c>
      <c r="B12" s="29"/>
      <c r="C12" s="17">
        <f>SUM(D12:E12)</f>
        <v>88</v>
      </c>
      <c r="D12" s="4">
        <f>D13+D14+D15+D16</f>
        <v>87</v>
      </c>
      <c r="E12" s="5">
        <f>E13+E14+E15+E16</f>
        <v>1</v>
      </c>
      <c r="F12" s="17">
        <f>SUM(G12:H12)</f>
        <v>81</v>
      </c>
      <c r="G12" s="4">
        <f>G13+G14+G15+G16</f>
        <v>74</v>
      </c>
      <c r="H12" s="5">
        <f>H13+H14+H15+H16</f>
        <v>7</v>
      </c>
      <c r="I12" s="17">
        <f>SUM(J12:K12)</f>
        <v>7</v>
      </c>
      <c r="J12" s="4">
        <f>D12-G12</f>
        <v>13</v>
      </c>
      <c r="K12" s="5">
        <f t="shared" si="2"/>
        <v>-6</v>
      </c>
    </row>
    <row r="13" spans="1:11" s="2" customFormat="1" ht="21" customHeight="1" x14ac:dyDescent="0.15">
      <c r="A13" s="73"/>
      <c r="B13" s="26" t="s">
        <v>0</v>
      </c>
      <c r="C13" s="7">
        <f t="shared" si="0"/>
        <v>22</v>
      </c>
      <c r="D13" s="16">
        <v>22</v>
      </c>
      <c r="E13" s="8">
        <v>0</v>
      </c>
      <c r="F13" s="7">
        <f t="shared" ref="F13:F24" si="5">SUM(G13:H13)</f>
        <v>23</v>
      </c>
      <c r="G13" s="16">
        <v>19</v>
      </c>
      <c r="H13" s="8">
        <v>4</v>
      </c>
      <c r="I13" s="7">
        <f t="shared" si="3"/>
        <v>-1</v>
      </c>
      <c r="J13" s="22">
        <f t="shared" si="4"/>
        <v>3</v>
      </c>
      <c r="K13" s="8">
        <f t="shared" si="2"/>
        <v>-4</v>
      </c>
    </row>
    <row r="14" spans="1:11" s="2" customFormat="1" ht="21" customHeight="1" x14ac:dyDescent="0.15">
      <c r="A14" s="73"/>
      <c r="B14" s="27" t="s">
        <v>1</v>
      </c>
      <c r="C14" s="10">
        <f t="shared" si="0"/>
        <v>6</v>
      </c>
      <c r="D14" s="12">
        <v>6</v>
      </c>
      <c r="E14" s="11">
        <v>0</v>
      </c>
      <c r="F14" s="10">
        <f t="shared" si="5"/>
        <v>7</v>
      </c>
      <c r="G14" s="12">
        <v>6</v>
      </c>
      <c r="H14" s="11">
        <v>1</v>
      </c>
      <c r="I14" s="10">
        <f t="shared" si="3"/>
        <v>-1</v>
      </c>
      <c r="J14" s="12">
        <f t="shared" si="4"/>
        <v>0</v>
      </c>
      <c r="K14" s="11">
        <f t="shared" si="2"/>
        <v>-1</v>
      </c>
    </row>
    <row r="15" spans="1:11" s="2" customFormat="1" ht="21" customHeight="1" x14ac:dyDescent="0.15">
      <c r="A15" s="73"/>
      <c r="B15" s="27" t="s">
        <v>2</v>
      </c>
      <c r="C15" s="10">
        <f t="shared" si="0"/>
        <v>23</v>
      </c>
      <c r="D15" s="12">
        <v>23</v>
      </c>
      <c r="E15" s="11">
        <v>0</v>
      </c>
      <c r="F15" s="10">
        <f t="shared" si="5"/>
        <v>18</v>
      </c>
      <c r="G15" s="12">
        <v>18</v>
      </c>
      <c r="H15" s="11">
        <v>0</v>
      </c>
      <c r="I15" s="10">
        <f t="shared" si="3"/>
        <v>5</v>
      </c>
      <c r="J15" s="12">
        <f t="shared" si="4"/>
        <v>5</v>
      </c>
      <c r="K15" s="11">
        <f t="shared" si="2"/>
        <v>0</v>
      </c>
    </row>
    <row r="16" spans="1:11" s="2" customFormat="1" ht="21" customHeight="1" x14ac:dyDescent="0.15">
      <c r="A16" s="73"/>
      <c r="B16" s="30" t="s">
        <v>3</v>
      </c>
      <c r="C16" s="13">
        <f t="shared" si="0"/>
        <v>37</v>
      </c>
      <c r="D16" s="15">
        <v>36</v>
      </c>
      <c r="E16" s="14">
        <v>1</v>
      </c>
      <c r="F16" s="13">
        <f t="shared" si="5"/>
        <v>33</v>
      </c>
      <c r="G16" s="15">
        <v>31</v>
      </c>
      <c r="H16" s="14">
        <v>2</v>
      </c>
      <c r="I16" s="13">
        <f t="shared" si="3"/>
        <v>4</v>
      </c>
      <c r="J16" s="15">
        <f t="shared" si="4"/>
        <v>5</v>
      </c>
      <c r="K16" s="14">
        <f t="shared" si="2"/>
        <v>-1</v>
      </c>
    </row>
    <row r="17" spans="1:11" s="2" customFormat="1" ht="21" customHeight="1" x14ac:dyDescent="0.15">
      <c r="A17" s="72" t="s">
        <v>19</v>
      </c>
      <c r="B17" s="25"/>
      <c r="C17" s="23">
        <f t="shared" si="0"/>
        <v>61</v>
      </c>
      <c r="D17" s="19">
        <f>D18+D19+D20</f>
        <v>60</v>
      </c>
      <c r="E17" s="18">
        <f>E18+E19+E20</f>
        <v>1</v>
      </c>
      <c r="F17" s="23">
        <f t="shared" si="5"/>
        <v>61</v>
      </c>
      <c r="G17" s="19">
        <f>G18+G19+G20</f>
        <v>58</v>
      </c>
      <c r="H17" s="18">
        <f>H18+H19+H20</f>
        <v>3</v>
      </c>
      <c r="I17" s="23">
        <f t="shared" si="3"/>
        <v>0</v>
      </c>
      <c r="J17" s="19">
        <f t="shared" si="4"/>
        <v>2</v>
      </c>
      <c r="K17" s="18">
        <f t="shared" si="2"/>
        <v>-2</v>
      </c>
    </row>
    <row r="18" spans="1:11" s="2" customFormat="1" ht="21" customHeight="1" x14ac:dyDescent="0.15">
      <c r="A18" s="73"/>
      <c r="B18" s="26" t="s">
        <v>4</v>
      </c>
      <c r="C18" s="7">
        <f t="shared" si="0"/>
        <v>14</v>
      </c>
      <c r="D18" s="16">
        <v>14</v>
      </c>
      <c r="E18" s="8">
        <v>0</v>
      </c>
      <c r="F18" s="7">
        <f t="shared" si="5"/>
        <v>14</v>
      </c>
      <c r="G18" s="16">
        <v>13</v>
      </c>
      <c r="H18" s="8">
        <v>1</v>
      </c>
      <c r="I18" s="7">
        <f t="shared" si="3"/>
        <v>0</v>
      </c>
      <c r="J18" s="16">
        <f t="shared" si="4"/>
        <v>1</v>
      </c>
      <c r="K18" s="8">
        <f t="shared" si="2"/>
        <v>-1</v>
      </c>
    </row>
    <row r="19" spans="1:11" s="2" customFormat="1" ht="21" customHeight="1" x14ac:dyDescent="0.15">
      <c r="A19" s="73"/>
      <c r="B19" s="27" t="s">
        <v>5</v>
      </c>
      <c r="C19" s="10">
        <f t="shared" si="0"/>
        <v>7</v>
      </c>
      <c r="D19" s="12">
        <v>7</v>
      </c>
      <c r="E19" s="11">
        <v>0</v>
      </c>
      <c r="F19" s="10">
        <f t="shared" si="5"/>
        <v>8</v>
      </c>
      <c r="G19" s="12">
        <v>7</v>
      </c>
      <c r="H19" s="11">
        <v>1</v>
      </c>
      <c r="I19" s="10">
        <f t="shared" si="3"/>
        <v>-1</v>
      </c>
      <c r="J19" s="12">
        <f t="shared" si="4"/>
        <v>0</v>
      </c>
      <c r="K19" s="11">
        <f t="shared" si="2"/>
        <v>-1</v>
      </c>
    </row>
    <row r="20" spans="1:11" s="2" customFormat="1" ht="21" customHeight="1" x14ac:dyDescent="0.15">
      <c r="A20" s="74"/>
      <c r="B20" s="28" t="s">
        <v>6</v>
      </c>
      <c r="C20" s="17">
        <f t="shared" si="0"/>
        <v>40</v>
      </c>
      <c r="D20" s="4">
        <v>39</v>
      </c>
      <c r="E20" s="5">
        <v>1</v>
      </c>
      <c r="F20" s="17">
        <f t="shared" si="5"/>
        <v>39</v>
      </c>
      <c r="G20" s="4">
        <v>38</v>
      </c>
      <c r="H20" s="5">
        <v>1</v>
      </c>
      <c r="I20" s="17">
        <f t="shared" si="3"/>
        <v>1</v>
      </c>
      <c r="J20" s="4">
        <f t="shared" si="4"/>
        <v>1</v>
      </c>
      <c r="K20" s="5">
        <f t="shared" si="2"/>
        <v>0</v>
      </c>
    </row>
    <row r="21" spans="1:11" s="2" customFormat="1" ht="21" customHeight="1" x14ac:dyDescent="0.15">
      <c r="A21" s="70" t="s">
        <v>24</v>
      </c>
      <c r="B21" s="71"/>
      <c r="C21" s="13">
        <f t="shared" si="0"/>
        <v>127</v>
      </c>
      <c r="D21" s="15">
        <v>126</v>
      </c>
      <c r="E21" s="14">
        <v>1</v>
      </c>
      <c r="F21" s="13">
        <f t="shared" si="5"/>
        <v>113</v>
      </c>
      <c r="G21" s="15">
        <v>109</v>
      </c>
      <c r="H21" s="14">
        <v>4</v>
      </c>
      <c r="I21" s="13">
        <f t="shared" si="3"/>
        <v>14</v>
      </c>
      <c r="J21" s="15">
        <f t="shared" si="4"/>
        <v>17</v>
      </c>
      <c r="K21" s="14">
        <f t="shared" si="2"/>
        <v>-3</v>
      </c>
    </row>
    <row r="22" spans="1:11" s="2" customFormat="1" ht="21" customHeight="1" x14ac:dyDescent="0.15">
      <c r="A22" s="76" t="s">
        <v>20</v>
      </c>
      <c r="B22" s="31" t="s">
        <v>31</v>
      </c>
      <c r="C22" s="23">
        <f t="shared" si="0"/>
        <v>2011</v>
      </c>
      <c r="D22" s="19">
        <v>2011</v>
      </c>
      <c r="E22" s="18">
        <v>0</v>
      </c>
      <c r="F22" s="23">
        <f t="shared" si="5"/>
        <v>2533</v>
      </c>
      <c r="G22" s="19">
        <v>2192</v>
      </c>
      <c r="H22" s="18">
        <v>341</v>
      </c>
      <c r="I22" s="23">
        <f t="shared" si="3"/>
        <v>-522</v>
      </c>
      <c r="J22" s="19">
        <f t="shared" si="4"/>
        <v>-181</v>
      </c>
      <c r="K22" s="18">
        <f t="shared" si="2"/>
        <v>-341</v>
      </c>
    </row>
    <row r="23" spans="1:11" s="2" customFormat="1" ht="21" customHeight="1" x14ac:dyDescent="0.15">
      <c r="A23" s="77"/>
      <c r="B23" s="31" t="s">
        <v>32</v>
      </c>
      <c r="C23" s="23">
        <f t="shared" si="0"/>
        <v>533</v>
      </c>
      <c r="D23" s="4">
        <v>533</v>
      </c>
      <c r="E23" s="5">
        <v>0</v>
      </c>
      <c r="F23" s="23">
        <f t="shared" si="5"/>
        <v>78</v>
      </c>
      <c r="G23" s="4">
        <v>78</v>
      </c>
      <c r="H23" s="5">
        <v>0</v>
      </c>
      <c r="I23" s="23">
        <f t="shared" si="3"/>
        <v>455</v>
      </c>
      <c r="J23" s="19">
        <f t="shared" si="4"/>
        <v>455</v>
      </c>
      <c r="K23" s="18">
        <f t="shared" si="2"/>
        <v>0</v>
      </c>
    </row>
    <row r="24" spans="1:11" s="2" customFormat="1" ht="21" customHeight="1" x14ac:dyDescent="0.15">
      <c r="A24" s="78"/>
      <c r="B24" s="31" t="s">
        <v>33</v>
      </c>
      <c r="C24" s="23">
        <f t="shared" si="0"/>
        <v>82</v>
      </c>
      <c r="D24" s="19">
        <v>82</v>
      </c>
      <c r="E24" s="18">
        <v>0</v>
      </c>
      <c r="F24" s="23">
        <f t="shared" si="5"/>
        <v>11</v>
      </c>
      <c r="G24" s="19">
        <v>9</v>
      </c>
      <c r="H24" s="18">
        <v>2</v>
      </c>
      <c r="I24" s="23">
        <f t="shared" si="3"/>
        <v>71</v>
      </c>
      <c r="J24" s="19">
        <f t="shared" si="4"/>
        <v>73</v>
      </c>
      <c r="K24" s="18">
        <f t="shared" si="2"/>
        <v>-2</v>
      </c>
    </row>
    <row r="25" spans="1:11" s="2" customFormat="1" ht="21" customHeight="1" x14ac:dyDescent="0.15">
      <c r="A25" s="67" t="s">
        <v>22</v>
      </c>
      <c r="B25" s="29"/>
      <c r="C25" s="17">
        <f t="shared" ref="C25:E25" si="6">C26+C27</f>
        <v>7</v>
      </c>
      <c r="D25" s="4">
        <f t="shared" si="6"/>
        <v>7</v>
      </c>
      <c r="E25" s="5">
        <f t="shared" si="6"/>
        <v>0</v>
      </c>
      <c r="F25" s="17">
        <f t="shared" ref="F25:H25" si="7">F26+F27</f>
        <v>3</v>
      </c>
      <c r="G25" s="4">
        <f t="shared" si="7"/>
        <v>2</v>
      </c>
      <c r="H25" s="5">
        <f t="shared" si="7"/>
        <v>1</v>
      </c>
      <c r="I25" s="17">
        <f t="shared" si="3"/>
        <v>4</v>
      </c>
      <c r="J25" s="4">
        <f t="shared" si="4"/>
        <v>5</v>
      </c>
      <c r="K25" s="5">
        <f t="shared" si="2"/>
        <v>-1</v>
      </c>
    </row>
    <row r="26" spans="1:11" s="2" customFormat="1" ht="21" customHeight="1" x14ac:dyDescent="0.15">
      <c r="A26" s="52"/>
      <c r="B26" s="26" t="s">
        <v>7</v>
      </c>
      <c r="C26" s="7">
        <f>D26+E26</f>
        <v>1</v>
      </c>
      <c r="D26" s="16">
        <v>1</v>
      </c>
      <c r="E26" s="8">
        <v>0</v>
      </c>
      <c r="F26" s="7">
        <f>G26+H26</f>
        <v>1</v>
      </c>
      <c r="G26" s="16">
        <v>1</v>
      </c>
      <c r="H26" s="8">
        <v>0</v>
      </c>
      <c r="I26" s="7">
        <f t="shared" si="3"/>
        <v>0</v>
      </c>
      <c r="J26" s="16">
        <f t="shared" si="4"/>
        <v>0</v>
      </c>
      <c r="K26" s="8">
        <f t="shared" si="2"/>
        <v>0</v>
      </c>
    </row>
    <row r="27" spans="1:11" s="2" customFormat="1" ht="21" customHeight="1" x14ac:dyDescent="0.15">
      <c r="A27" s="52"/>
      <c r="B27" s="32" t="s">
        <v>8</v>
      </c>
      <c r="C27" s="20">
        <f>D27+E27</f>
        <v>6</v>
      </c>
      <c r="D27" s="22">
        <v>6</v>
      </c>
      <c r="E27" s="21">
        <v>0</v>
      </c>
      <c r="F27" s="20">
        <f>G27+H27</f>
        <v>2</v>
      </c>
      <c r="G27" s="22">
        <v>1</v>
      </c>
      <c r="H27" s="21">
        <v>1</v>
      </c>
      <c r="I27" s="20">
        <f t="shared" si="3"/>
        <v>4</v>
      </c>
      <c r="J27" s="22">
        <f t="shared" si="4"/>
        <v>5</v>
      </c>
      <c r="K27" s="21">
        <f t="shared" si="2"/>
        <v>-1</v>
      </c>
    </row>
    <row r="28" spans="1:11" s="2" customFormat="1" ht="21" customHeight="1" x14ac:dyDescent="0.15">
      <c r="A28" s="68" t="s">
        <v>21</v>
      </c>
      <c r="B28" s="25"/>
      <c r="C28" s="23">
        <f t="shared" si="0"/>
        <v>23</v>
      </c>
      <c r="D28" s="19">
        <f>D29+D30+D31+D32+D33</f>
        <v>21</v>
      </c>
      <c r="E28" s="18">
        <f>E29+E30+E31+E32+E33</f>
        <v>2</v>
      </c>
      <c r="F28" s="23">
        <f>SUM(G28:H28)</f>
        <v>20</v>
      </c>
      <c r="G28" s="19">
        <f>G29+G30+G31+G32+G33</f>
        <v>18</v>
      </c>
      <c r="H28" s="18">
        <f>H29+H30+H31+H32+H33</f>
        <v>2</v>
      </c>
      <c r="I28" s="23">
        <f t="shared" si="3"/>
        <v>3</v>
      </c>
      <c r="J28" s="19">
        <f t="shared" si="4"/>
        <v>3</v>
      </c>
      <c r="K28" s="18">
        <f t="shared" si="2"/>
        <v>0</v>
      </c>
    </row>
    <row r="29" spans="1:11" s="2" customFormat="1" ht="21" customHeight="1" x14ac:dyDescent="0.15">
      <c r="A29" s="52"/>
      <c r="B29" s="26" t="s">
        <v>25</v>
      </c>
      <c r="C29" s="7">
        <f>SUM(D29:E29)</f>
        <v>18</v>
      </c>
      <c r="D29" s="16">
        <v>18</v>
      </c>
      <c r="E29" s="8">
        <v>0</v>
      </c>
      <c r="F29" s="7">
        <f>SUM(G29:H29)</f>
        <v>18</v>
      </c>
      <c r="G29" s="16">
        <v>18</v>
      </c>
      <c r="H29" s="8">
        <v>0</v>
      </c>
      <c r="I29" s="7">
        <f t="shared" si="3"/>
        <v>0</v>
      </c>
      <c r="J29" s="15">
        <f t="shared" si="4"/>
        <v>0</v>
      </c>
      <c r="K29" s="8">
        <f t="shared" si="2"/>
        <v>0</v>
      </c>
    </row>
    <row r="30" spans="1:11" s="2" customFormat="1" ht="21" customHeight="1" x14ac:dyDescent="0.15">
      <c r="A30" s="52"/>
      <c r="B30" s="27" t="s">
        <v>26</v>
      </c>
      <c r="C30" s="10">
        <f>SUM(D30:E30)</f>
        <v>2</v>
      </c>
      <c r="D30" s="12">
        <v>2</v>
      </c>
      <c r="E30" s="11">
        <v>0</v>
      </c>
      <c r="F30" s="10">
        <f>SUM(G30:H30)</f>
        <v>0</v>
      </c>
      <c r="G30" s="12">
        <v>0</v>
      </c>
      <c r="H30" s="11">
        <v>0</v>
      </c>
      <c r="I30" s="10">
        <f t="shared" si="3"/>
        <v>2</v>
      </c>
      <c r="J30" s="12">
        <f t="shared" si="4"/>
        <v>2</v>
      </c>
      <c r="K30" s="11">
        <f t="shared" si="2"/>
        <v>0</v>
      </c>
    </row>
    <row r="31" spans="1:11" s="2" customFormat="1" ht="21" customHeight="1" x14ac:dyDescent="0.15">
      <c r="A31" s="52"/>
      <c r="B31" s="27" t="s">
        <v>27</v>
      </c>
      <c r="C31" s="10">
        <f t="shared" si="0"/>
        <v>0</v>
      </c>
      <c r="D31" s="12">
        <v>0</v>
      </c>
      <c r="E31" s="11">
        <v>0</v>
      </c>
      <c r="F31" s="10">
        <f t="shared" ref="F31" si="8">SUM(G31:H31)</f>
        <v>0</v>
      </c>
      <c r="G31" s="12">
        <v>0</v>
      </c>
      <c r="H31" s="11">
        <v>0</v>
      </c>
      <c r="I31" s="10">
        <f t="shared" si="3"/>
        <v>0</v>
      </c>
      <c r="J31" s="12">
        <f t="shared" si="4"/>
        <v>0</v>
      </c>
      <c r="K31" s="11">
        <f t="shared" si="2"/>
        <v>0</v>
      </c>
    </row>
    <row r="32" spans="1:11" s="2" customFormat="1" ht="21" customHeight="1" x14ac:dyDescent="0.15">
      <c r="A32" s="52"/>
      <c r="B32" s="27" t="s">
        <v>28</v>
      </c>
      <c r="C32" s="10">
        <v>0</v>
      </c>
      <c r="D32" s="12">
        <v>0</v>
      </c>
      <c r="E32" s="11">
        <v>0</v>
      </c>
      <c r="F32" s="10">
        <v>0</v>
      </c>
      <c r="G32" s="12">
        <v>0</v>
      </c>
      <c r="H32" s="11">
        <v>0</v>
      </c>
      <c r="I32" s="10">
        <f t="shared" si="3"/>
        <v>0</v>
      </c>
      <c r="J32" s="12">
        <f t="shared" si="4"/>
        <v>0</v>
      </c>
      <c r="K32" s="11">
        <f t="shared" si="2"/>
        <v>0</v>
      </c>
    </row>
    <row r="33" spans="1:11" s="2" customFormat="1" ht="21" customHeight="1" x14ac:dyDescent="0.15">
      <c r="A33" s="69"/>
      <c r="B33" s="28" t="s">
        <v>30</v>
      </c>
      <c r="C33" s="17">
        <f t="shared" si="0"/>
        <v>3</v>
      </c>
      <c r="D33" s="4">
        <v>1</v>
      </c>
      <c r="E33" s="5">
        <v>2</v>
      </c>
      <c r="F33" s="17">
        <f t="shared" ref="F33" si="9">SUM(G33:H33)</f>
        <v>2</v>
      </c>
      <c r="G33" s="4">
        <v>0</v>
      </c>
      <c r="H33" s="5">
        <v>2</v>
      </c>
      <c r="I33" s="17">
        <f t="shared" si="3"/>
        <v>1</v>
      </c>
      <c r="J33" s="4">
        <f t="shared" si="4"/>
        <v>1</v>
      </c>
      <c r="K33" s="5">
        <f t="shared" si="2"/>
        <v>0</v>
      </c>
    </row>
    <row r="34" spans="1:11" s="2" customFormat="1" ht="21" customHeight="1" x14ac:dyDescent="0.15">
      <c r="A34" s="67" t="s">
        <v>34</v>
      </c>
      <c r="B34" s="29"/>
      <c r="C34" s="39">
        <f>SUM(D34:E34)</f>
        <v>329998</v>
      </c>
      <c r="D34" s="6">
        <f>D35+D36+D37+D38+D39</f>
        <v>329676</v>
      </c>
      <c r="E34" s="4">
        <f>E35+E36+E37+E38+E39</f>
        <v>322</v>
      </c>
      <c r="F34" s="39">
        <f>SUM(G34:H34)</f>
        <v>154399</v>
      </c>
      <c r="G34" s="6">
        <f>G35+G36+G37+G38+G39</f>
        <v>142696</v>
      </c>
      <c r="H34" s="4">
        <f>H35+H36+H37+H38+H39</f>
        <v>11703</v>
      </c>
      <c r="I34" s="39">
        <f t="shared" si="3"/>
        <v>175599</v>
      </c>
      <c r="J34" s="6">
        <f t="shared" si="4"/>
        <v>186980</v>
      </c>
      <c r="K34" s="41">
        <f t="shared" si="2"/>
        <v>-11381</v>
      </c>
    </row>
    <row r="35" spans="1:11" s="2" customFormat="1" ht="21" customHeight="1" x14ac:dyDescent="0.15">
      <c r="A35" s="52"/>
      <c r="B35" s="26" t="s">
        <v>25</v>
      </c>
      <c r="C35" s="40">
        <f t="shared" si="0"/>
        <v>325409</v>
      </c>
      <c r="D35" s="9">
        <v>325405</v>
      </c>
      <c r="E35" s="8">
        <v>4</v>
      </c>
      <c r="F35" s="40">
        <f t="shared" ref="F35:F39" si="10">SUM(G35:H35)</f>
        <v>151914</v>
      </c>
      <c r="G35" s="9">
        <v>141462</v>
      </c>
      <c r="H35" s="8">
        <v>10452</v>
      </c>
      <c r="I35" s="40">
        <f t="shared" si="3"/>
        <v>173495</v>
      </c>
      <c r="J35" s="9">
        <f t="shared" si="4"/>
        <v>183943</v>
      </c>
      <c r="K35" s="42">
        <f t="shared" si="2"/>
        <v>-10448</v>
      </c>
    </row>
    <row r="36" spans="1:11" s="2" customFormat="1" ht="21" customHeight="1" x14ac:dyDescent="0.15">
      <c r="A36" s="52"/>
      <c r="B36" s="27" t="s">
        <v>26</v>
      </c>
      <c r="C36" s="10">
        <f t="shared" si="0"/>
        <v>0</v>
      </c>
      <c r="D36" s="12">
        <v>0</v>
      </c>
      <c r="E36" s="11">
        <v>0</v>
      </c>
      <c r="F36" s="10">
        <f t="shared" si="10"/>
        <v>0</v>
      </c>
      <c r="G36" s="12">
        <v>0</v>
      </c>
      <c r="H36" s="11">
        <v>0</v>
      </c>
      <c r="I36" s="10">
        <f t="shared" si="3"/>
        <v>0</v>
      </c>
      <c r="J36" s="12">
        <f t="shared" si="4"/>
        <v>0</v>
      </c>
      <c r="K36" s="11">
        <f t="shared" si="2"/>
        <v>0</v>
      </c>
    </row>
    <row r="37" spans="1:11" s="2" customFormat="1" ht="21" customHeight="1" x14ac:dyDescent="0.15">
      <c r="A37" s="52"/>
      <c r="B37" s="27" t="s">
        <v>27</v>
      </c>
      <c r="C37" s="10">
        <f t="shared" si="0"/>
        <v>3438</v>
      </c>
      <c r="D37" s="12">
        <v>3127</v>
      </c>
      <c r="E37" s="11">
        <v>311</v>
      </c>
      <c r="F37" s="10">
        <f t="shared" si="10"/>
        <v>1230</v>
      </c>
      <c r="G37" s="12">
        <v>1230</v>
      </c>
      <c r="H37" s="11">
        <v>0</v>
      </c>
      <c r="I37" s="10">
        <f t="shared" si="3"/>
        <v>2208</v>
      </c>
      <c r="J37" s="12">
        <f t="shared" si="4"/>
        <v>1897</v>
      </c>
      <c r="K37" s="11">
        <f t="shared" si="2"/>
        <v>311</v>
      </c>
    </row>
    <row r="38" spans="1:11" s="2" customFormat="1" ht="21" customHeight="1" x14ac:dyDescent="0.15">
      <c r="A38" s="52"/>
      <c r="B38" s="27" t="s">
        <v>28</v>
      </c>
      <c r="C38" s="10">
        <f t="shared" si="0"/>
        <v>0</v>
      </c>
      <c r="D38" s="12">
        <v>0</v>
      </c>
      <c r="E38" s="11">
        <v>0</v>
      </c>
      <c r="F38" s="10">
        <f t="shared" si="10"/>
        <v>0</v>
      </c>
      <c r="G38" s="12">
        <v>0</v>
      </c>
      <c r="H38" s="11">
        <v>0</v>
      </c>
      <c r="I38" s="10">
        <f t="shared" si="3"/>
        <v>0</v>
      </c>
      <c r="J38" s="12">
        <f t="shared" si="4"/>
        <v>0</v>
      </c>
      <c r="K38" s="11">
        <f t="shared" si="2"/>
        <v>0</v>
      </c>
    </row>
    <row r="39" spans="1:11" s="2" customFormat="1" ht="21" customHeight="1" x14ac:dyDescent="0.15">
      <c r="A39" s="52"/>
      <c r="B39" s="30" t="s">
        <v>30</v>
      </c>
      <c r="C39" s="13">
        <f t="shared" si="0"/>
        <v>1151</v>
      </c>
      <c r="D39" s="15">
        <v>1144</v>
      </c>
      <c r="E39" s="14">
        <v>7</v>
      </c>
      <c r="F39" s="13">
        <f t="shared" si="10"/>
        <v>1255</v>
      </c>
      <c r="G39" s="15">
        <v>4</v>
      </c>
      <c r="H39" s="14">
        <v>1251</v>
      </c>
      <c r="I39" s="13">
        <f t="shared" si="3"/>
        <v>-104</v>
      </c>
      <c r="J39" s="15">
        <f t="shared" si="4"/>
        <v>1140</v>
      </c>
      <c r="K39" s="43">
        <f t="shared" si="2"/>
        <v>-1244</v>
      </c>
    </row>
    <row r="40" spans="1:11" s="2" customFormat="1" ht="21" customHeight="1" x14ac:dyDescent="0.15">
      <c r="A40" s="63" t="s">
        <v>23</v>
      </c>
      <c r="B40" s="64"/>
      <c r="C40" s="24">
        <f>C6/(269763+18352)*10000</f>
        <v>4.0261701056869654</v>
      </c>
      <c r="D40" s="38">
        <f>D6/269763*10000</f>
        <v>3.8181663163591746</v>
      </c>
      <c r="E40" s="38">
        <f>E6/18352*10000</f>
        <v>7.0836965998256325</v>
      </c>
      <c r="F40" s="24">
        <f>F6/(271094+19049)*10000</f>
        <v>2.8606583650131143</v>
      </c>
      <c r="G40" s="38">
        <f>G6/270336*10000</f>
        <v>2.6263612689393936</v>
      </c>
      <c r="H40" s="38">
        <f>H6/18705*10000</f>
        <v>6.4153969526864474</v>
      </c>
      <c r="I40" s="44">
        <v>1.1000000000000001</v>
      </c>
      <c r="J40" s="45">
        <f t="shared" si="4"/>
        <v>1.191805047419781</v>
      </c>
      <c r="K40" s="46">
        <f>E40-H40</f>
        <v>0.6682996471391851</v>
      </c>
    </row>
    <row r="41" spans="1:11" s="2" customFormat="1" ht="19.5" customHeight="1" x14ac:dyDescent="0.15">
      <c r="F41" s="3" t="s">
        <v>15</v>
      </c>
    </row>
    <row r="42" spans="1:11" s="2" customFormat="1" ht="19.5" customHeight="1" x14ac:dyDescent="0.15"/>
    <row r="43" spans="1:11" s="2" customFormat="1" ht="19.5" customHeight="1" x14ac:dyDescent="0.15"/>
    <row r="44" spans="1:11" s="2" customFormat="1" ht="18.75" customHeight="1" x14ac:dyDescent="0.15"/>
    <row r="45" spans="1:11" s="2" customFormat="1" ht="18.75" customHeight="1" x14ac:dyDescent="0.15"/>
    <row r="46" spans="1:11" ht="18.75" customHeight="1" x14ac:dyDescent="0.15"/>
  </sheetData>
  <mergeCells count="24">
    <mergeCell ref="A40:B40"/>
    <mergeCell ref="H4:H5"/>
    <mergeCell ref="G4:G5"/>
    <mergeCell ref="A5:B5"/>
    <mergeCell ref="A25:A27"/>
    <mergeCell ref="A28:A33"/>
    <mergeCell ref="A21:B21"/>
    <mergeCell ref="A17:A20"/>
    <mergeCell ref="A6:A11"/>
    <mergeCell ref="A12:A16"/>
    <mergeCell ref="A34:A39"/>
    <mergeCell ref="A22:A24"/>
    <mergeCell ref="J4:J5"/>
    <mergeCell ref="K4:K5"/>
    <mergeCell ref="A1:J1"/>
    <mergeCell ref="C2:E3"/>
    <mergeCell ref="F2:H3"/>
    <mergeCell ref="I2:K3"/>
    <mergeCell ref="A3:B3"/>
    <mergeCell ref="I4:I5"/>
    <mergeCell ref="D4:D5"/>
    <mergeCell ref="E4:E5"/>
    <mergeCell ref="C4:C5"/>
    <mergeCell ref="F4:F5"/>
  </mergeCells>
  <phoneticPr fontId="1"/>
  <dataValidations count="1">
    <dataValidation imeMode="off" allowBlank="1" showInputMessage="1" showErrorMessage="1" sqref="C6:K39"/>
  </dataValidations>
  <pageMargins left="0.94488188976377963" right="0.35433070866141736" top="0.6692913385826772" bottom="0.78740157480314965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令和元年火災の前年対比 </vt:lpstr>
      <vt:lpstr>'令和元年火災の前年対比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2020-03-09T05:52:28Z</dcterms:created>
  <dcterms:modified xsi:type="dcterms:W3CDTF">2020-03-09T05:54:28Z</dcterms:modified>
</cp:coreProperties>
</file>