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ffilesv11\４０火災予防課\③予防係\火災関係\オープンデータ\R5.9\"/>
    </mc:Choice>
  </mc:AlternateContent>
  <bookViews>
    <workbookView xWindow="15585" yWindow="-15" windowWidth="7650" windowHeight="9135" firstSheet="5" activeTab="5"/>
  </bookViews>
  <sheets>
    <sheet name="回復済み_Sheet1" sheetId="4" state="veryHidden" r:id="rId1"/>
    <sheet name="回復済み_Sheet2" sheetId="5" state="veryHidden" r:id="rId2"/>
    <sheet name="000000" sheetId="6" state="veryHidden" r:id="rId3"/>
    <sheet name="000001" sheetId="8" state="veryHidden" r:id="rId4"/>
    <sheet name="100000" sheetId="9" state="veryHidden" r:id="rId5"/>
    <sheet name="令和４年火災の前年対比 " sheetId="10" r:id="rId6"/>
  </sheets>
  <definedNames>
    <definedName name="_xlnm.Print_Area" localSheetId="5">'令和４年火災の前年対比 '!$A$1:$N$44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0" i="10" l="1"/>
  <c r="J40" i="10"/>
  <c r="I40" i="10"/>
  <c r="H40" i="10"/>
  <c r="G40" i="10"/>
  <c r="F40" i="10"/>
  <c r="E40" i="10"/>
  <c r="D40" i="10"/>
  <c r="C40" i="10"/>
  <c r="N39" i="10"/>
  <c r="M39" i="10"/>
  <c r="L39" i="10"/>
  <c r="I39" i="10"/>
  <c r="F39" i="10"/>
  <c r="C39" i="10"/>
  <c r="N38" i="10"/>
  <c r="M38" i="10"/>
  <c r="L38" i="10"/>
  <c r="I38" i="10"/>
  <c r="F38" i="10"/>
  <c r="C38" i="10"/>
  <c r="N37" i="10"/>
  <c r="M37" i="10"/>
  <c r="L37" i="10"/>
  <c r="I37" i="10"/>
  <c r="F37" i="10"/>
  <c r="C37" i="10"/>
  <c r="N36" i="10"/>
  <c r="M36" i="10"/>
  <c r="L36" i="10"/>
  <c r="I36" i="10"/>
  <c r="F36" i="10"/>
  <c r="C36" i="10"/>
  <c r="N35" i="10"/>
  <c r="M35" i="10"/>
  <c r="L35" i="10"/>
  <c r="I35" i="10"/>
  <c r="F35" i="10"/>
  <c r="C35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N33" i="10"/>
  <c r="M33" i="10"/>
  <c r="L33" i="10"/>
  <c r="F33" i="10"/>
  <c r="C33" i="10"/>
  <c r="N32" i="10"/>
  <c r="M32" i="10"/>
  <c r="L32" i="10"/>
  <c r="N31" i="10"/>
  <c r="M31" i="10"/>
  <c r="L31" i="10"/>
  <c r="I31" i="10"/>
  <c r="F31" i="10"/>
  <c r="C31" i="10"/>
  <c r="N30" i="10"/>
  <c r="M30" i="10"/>
  <c r="L30" i="10"/>
  <c r="I30" i="10"/>
  <c r="F30" i="10"/>
  <c r="C30" i="10"/>
  <c r="N29" i="10"/>
  <c r="M29" i="10"/>
  <c r="L29" i="10"/>
  <c r="F29" i="10"/>
  <c r="C29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N27" i="10"/>
  <c r="M27" i="10"/>
  <c r="L27" i="10"/>
  <c r="F27" i="10"/>
  <c r="C27" i="10"/>
  <c r="N26" i="10"/>
  <c r="M26" i="10"/>
  <c r="L26" i="10"/>
  <c r="I26" i="10"/>
  <c r="F26" i="10"/>
  <c r="C26" i="10"/>
  <c r="N25" i="10"/>
  <c r="M25" i="10"/>
  <c r="L25" i="10"/>
  <c r="H25" i="10"/>
  <c r="G25" i="10"/>
  <c r="F25" i="10"/>
  <c r="E25" i="10"/>
  <c r="D25" i="10"/>
  <c r="C25" i="10"/>
  <c r="N24" i="10"/>
  <c r="M24" i="10"/>
  <c r="L24" i="10"/>
  <c r="F24" i="10"/>
  <c r="C24" i="10"/>
  <c r="N23" i="10"/>
  <c r="M23" i="10"/>
  <c r="L23" i="10"/>
  <c r="F23" i="10"/>
  <c r="C23" i="10"/>
  <c r="N22" i="10"/>
  <c r="M22" i="10"/>
  <c r="L22" i="10"/>
  <c r="F22" i="10"/>
  <c r="C22" i="10"/>
  <c r="N21" i="10"/>
  <c r="M21" i="10"/>
  <c r="L21" i="10"/>
  <c r="F21" i="10"/>
  <c r="C21" i="10"/>
  <c r="N20" i="10"/>
  <c r="M20" i="10"/>
  <c r="L20" i="10"/>
  <c r="F20" i="10"/>
  <c r="C20" i="10"/>
  <c r="N19" i="10"/>
  <c r="M19" i="10"/>
  <c r="L19" i="10"/>
  <c r="F19" i="10"/>
  <c r="C19" i="10"/>
  <c r="N18" i="10"/>
  <c r="M18" i="10"/>
  <c r="L18" i="10"/>
  <c r="F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F16" i="10"/>
  <c r="C16" i="10"/>
  <c r="N15" i="10"/>
  <c r="M15" i="10"/>
  <c r="L15" i="10"/>
  <c r="F15" i="10"/>
  <c r="C15" i="10"/>
  <c r="N14" i="10"/>
  <c r="M14" i="10"/>
  <c r="L14" i="10"/>
  <c r="F14" i="10"/>
  <c r="C14" i="10"/>
  <c r="N13" i="10"/>
  <c r="M13" i="10"/>
  <c r="L13" i="10"/>
  <c r="F13" i="10"/>
  <c r="C13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N11" i="10"/>
  <c r="M11" i="10"/>
  <c r="L11" i="10"/>
  <c r="F11" i="10"/>
  <c r="C11" i="10"/>
  <c r="N10" i="10"/>
  <c r="M10" i="10"/>
  <c r="L10" i="10"/>
  <c r="I10" i="10"/>
  <c r="F10" i="10"/>
  <c r="C10" i="10"/>
  <c r="N9" i="10"/>
  <c r="M9" i="10"/>
  <c r="L9" i="10"/>
  <c r="F9" i="10"/>
  <c r="C9" i="10"/>
  <c r="N8" i="10"/>
  <c r="M8" i="10"/>
  <c r="L8" i="10"/>
  <c r="F8" i="10"/>
  <c r="C8" i="10"/>
  <c r="N7" i="10"/>
  <c r="M7" i="10"/>
  <c r="L7" i="10"/>
  <c r="I7" i="10"/>
  <c r="F7" i="10"/>
  <c r="C7" i="10"/>
  <c r="N6" i="10"/>
  <c r="M6" i="10"/>
  <c r="L6" i="10"/>
  <c r="K6" i="10"/>
  <c r="J6" i="10"/>
  <c r="I6" i="10"/>
  <c r="H6" i="10"/>
  <c r="G6" i="10"/>
  <c r="F6" i="10"/>
  <c r="E6" i="10"/>
  <c r="D6" i="10"/>
  <c r="C6" i="10"/>
</calcChain>
</file>

<file path=xl/sharedStrings.xml><?xml version="1.0" encoding="utf-8"?>
<sst xmlns="http://schemas.openxmlformats.org/spreadsheetml/2006/main" count="53" uniqueCount="37">
  <si>
    <t>城里町</t>
    <rPh sb="0" eb="3">
      <t>シロサトマチ</t>
    </rPh>
    <phoneticPr fontId="1"/>
  </si>
  <si>
    <t>水戸市</t>
    <rPh sb="0" eb="3">
      <t>ミトシ</t>
    </rPh>
    <phoneticPr fontId="1"/>
  </si>
  <si>
    <t>全焼</t>
  </si>
  <si>
    <t>城里町</t>
    <rPh sb="0" eb="2">
      <t>シロサト</t>
    </rPh>
    <rPh sb="2" eb="3">
      <t>マチ</t>
    </rPh>
    <phoneticPr fontId="1"/>
  </si>
  <si>
    <t>半焼</t>
  </si>
  <si>
    <t>部分焼</t>
  </si>
  <si>
    <t>ぼや</t>
  </si>
  <si>
    <t>全損</t>
  </si>
  <si>
    <t>半損</t>
  </si>
  <si>
    <t>死者
(人)</t>
    <rPh sb="4" eb="5">
      <t>ニン</t>
    </rPh>
    <phoneticPr fontId="1"/>
  </si>
  <si>
    <t>建物</t>
  </si>
  <si>
    <t>小損</t>
  </si>
  <si>
    <t>放火自殺者</t>
  </si>
  <si>
    <t>焼損棟数
(棟)</t>
    <rPh sb="6" eb="7">
      <t>トウ</t>
    </rPh>
    <phoneticPr fontId="1"/>
  </si>
  <si>
    <t>上記以外</t>
  </si>
  <si>
    <t xml:space="preserve">   区　　分</t>
  </si>
  <si>
    <t>増減数（△は減数）
※令和３～４年</t>
    <rPh sb="0" eb="2">
      <t>ゾウゲン</t>
    </rPh>
    <rPh sb="2" eb="3">
      <t>スウ</t>
    </rPh>
    <rPh sb="6" eb="7">
      <t>ゲン</t>
    </rPh>
    <rPh sb="7" eb="8">
      <t>スウ</t>
    </rPh>
    <rPh sb="11" eb="13">
      <t>レイワ</t>
    </rPh>
    <rPh sb="16" eb="17">
      <t>ネン</t>
    </rPh>
    <phoneticPr fontId="1"/>
  </si>
  <si>
    <t xml:space="preserve"> </t>
  </si>
  <si>
    <t>　１　火災の年別比較表</t>
    <rPh sb="3" eb="5">
      <t>カサイ</t>
    </rPh>
    <rPh sb="6" eb="8">
      <t>ネンベツ</t>
    </rPh>
    <rPh sb="8" eb="10">
      <t>ヒカク</t>
    </rPh>
    <rPh sb="10" eb="11">
      <t>ヒョウ</t>
    </rPh>
    <phoneticPr fontId="1"/>
  </si>
  <si>
    <t>年・市町別</t>
    <rPh sb="0" eb="1">
      <t>ネン</t>
    </rPh>
    <phoneticPr fontId="1"/>
  </si>
  <si>
    <t>令和３年</t>
    <rPh sb="0" eb="2">
      <t>レイワ</t>
    </rPh>
    <rPh sb="3" eb="4">
      <t>ネン</t>
    </rPh>
    <phoneticPr fontId="1"/>
  </si>
  <si>
    <t>出火件数
(件)</t>
    <rPh sb="6" eb="7">
      <t>ケン</t>
    </rPh>
    <phoneticPr fontId="1"/>
  </si>
  <si>
    <t>表面積（㎡）</t>
    <rPh sb="0" eb="3">
      <t>ヒョウメンセキ</t>
    </rPh>
    <phoneticPr fontId="1"/>
  </si>
  <si>
    <t>り災世帯数
(世帯)</t>
    <rPh sb="7" eb="9">
      <t>セタイ</t>
    </rPh>
    <phoneticPr fontId="1"/>
  </si>
  <si>
    <t>焼損面積</t>
    <rPh sb="2" eb="4">
      <t>メンセキ</t>
    </rPh>
    <phoneticPr fontId="1"/>
  </si>
  <si>
    <t>負傷者
(人)</t>
    <rPh sb="5" eb="6">
      <t>ニン</t>
    </rPh>
    <phoneticPr fontId="1"/>
  </si>
  <si>
    <t>出火率（件数/万人）</t>
    <rPh sb="4" eb="6">
      <t>ケンスウ</t>
    </rPh>
    <rPh sb="7" eb="9">
      <t>マンニン</t>
    </rPh>
    <phoneticPr fontId="1"/>
  </si>
  <si>
    <t>り災人員(人)</t>
    <rPh sb="5" eb="6">
      <t>ニン</t>
    </rPh>
    <phoneticPr fontId="1"/>
  </si>
  <si>
    <t>林野</t>
  </si>
  <si>
    <t>車両</t>
  </si>
  <si>
    <t>船舶</t>
    <rPh sb="0" eb="2">
      <t>センパク</t>
    </rPh>
    <phoneticPr fontId="1"/>
  </si>
  <si>
    <t>その他</t>
  </si>
  <si>
    <t>床面積（㎡）</t>
    <rPh sb="0" eb="3">
      <t>ユカメンセキ</t>
    </rPh>
    <phoneticPr fontId="1"/>
  </si>
  <si>
    <t>林野（a）</t>
  </si>
  <si>
    <t>令和２年</t>
    <rPh sb="0" eb="2">
      <t>レイワ</t>
    </rPh>
    <rPh sb="3" eb="4">
      <t>ネン</t>
    </rPh>
    <phoneticPr fontId="1"/>
  </si>
  <si>
    <t>火災種別ごとの損害額
（千円）</t>
    <rPh sb="0" eb="2">
      <t>カサイ</t>
    </rPh>
    <rPh sb="2" eb="4">
      <t>シュベツ</t>
    </rPh>
    <rPh sb="12" eb="14">
      <t>センエン</t>
    </rPh>
    <phoneticPr fontId="1"/>
  </si>
  <si>
    <t>令和４年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</si>
</sst>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&quot;△&quot;\ #,##0;&quot;▲&quot;\ #,##0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10"/>
      <name val="ＭＳ Ｐ明朝"/>
      <family val="1"/>
    </font>
    <font>
      <sz val="10"/>
      <name val="ＭＳ 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Fill="1"/>
    <xf numFmtId="0" fontId="2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vertical="center" justifyLastLine="1"/>
    </xf>
    <xf numFmtId="0" fontId="4" fillId="0" borderId="10" xfId="0" applyFont="1" applyFill="1" applyBorder="1" applyAlignment="1" applyProtection="1">
      <alignment horizontal="distributed" vertical="center" indent="1"/>
      <protection locked="0"/>
    </xf>
    <xf numFmtId="0" fontId="4" fillId="0" borderId="11" xfId="0" applyFont="1" applyFill="1" applyBorder="1" applyAlignment="1" applyProtection="1">
      <alignment horizontal="distributed" vertical="center" indent="1"/>
      <protection locked="0"/>
    </xf>
    <xf numFmtId="0" fontId="4" fillId="0" borderId="12" xfId="0" applyFont="1" applyFill="1" applyBorder="1" applyAlignment="1" applyProtection="1">
      <alignment horizontal="distributed" vertical="center" indent="1"/>
      <protection locked="0"/>
    </xf>
    <xf numFmtId="0" fontId="4" fillId="0" borderId="13" xfId="0" applyFont="1" applyFill="1" applyBorder="1" applyAlignment="1">
      <alignment vertical="center" justifyLastLine="1"/>
    </xf>
    <xf numFmtId="0" fontId="4" fillId="0" borderId="14" xfId="0" applyFont="1" applyFill="1" applyBorder="1" applyAlignment="1" applyProtection="1">
      <alignment horizontal="distributed" vertical="center" indent="1"/>
      <protection locked="0"/>
    </xf>
    <xf numFmtId="0" fontId="4" fillId="0" borderId="16" xfId="0" applyFont="1" applyFill="1" applyBorder="1" applyAlignment="1" applyProtection="1">
      <alignment horizontal="distributed" vertical="center" indent="1"/>
      <protection locked="0"/>
    </xf>
    <xf numFmtId="0" fontId="4" fillId="0" borderId="17" xfId="0" applyFont="1" applyFill="1" applyBorder="1" applyAlignment="1" applyProtection="1">
      <alignment horizontal="distributed" vertical="center" indent="1"/>
      <protection locked="0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5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 shrinkToFit="1"/>
    </xf>
    <xf numFmtId="176" fontId="2" fillId="0" borderId="23" xfId="0" applyNumberFormat="1" applyFont="1" applyFill="1" applyBorder="1" applyAlignment="1">
      <alignment horizontal="right" vertical="center" shrinkToFit="1"/>
    </xf>
    <xf numFmtId="176" fontId="2" fillId="0" borderId="24" xfId="0" applyNumberFormat="1" applyFont="1" applyFill="1" applyBorder="1" applyAlignment="1">
      <alignment horizontal="right" vertical="center" shrinkToFit="1"/>
    </xf>
    <xf numFmtId="176" fontId="2" fillId="0" borderId="20" xfId="0" applyNumberFormat="1" applyFont="1" applyFill="1" applyBorder="1" applyAlignment="1">
      <alignment horizontal="right" vertical="center" shrinkToFit="1"/>
    </xf>
    <xf numFmtId="177" fontId="2" fillId="0" borderId="22" xfId="0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28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176" fontId="2" fillId="0" borderId="29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 shrinkToFit="1"/>
    </xf>
    <xf numFmtId="176" fontId="2" fillId="0" borderId="4" xfId="0" applyNumberFormat="1" applyFont="1" applyFill="1" applyBorder="1" applyAlignment="1">
      <alignment horizontal="right" vertical="center" shrinkToFit="1"/>
    </xf>
    <xf numFmtId="176" fontId="2" fillId="0" borderId="28" xfId="0" applyNumberFormat="1" applyFont="1" applyFill="1" applyBorder="1" applyAlignment="1">
      <alignment horizontal="right" vertical="center" shrinkToFit="1"/>
    </xf>
    <xf numFmtId="176" fontId="2" fillId="0" borderId="5" xfId="0" applyNumberFormat="1" applyFont="1" applyFill="1" applyBorder="1" applyAlignment="1">
      <alignment horizontal="right" vertical="center" shrinkToFit="1"/>
    </xf>
    <xf numFmtId="177" fontId="2" fillId="0" borderId="27" xfId="0" applyNumberFormat="1" applyFont="1" applyFill="1" applyBorder="1" applyAlignment="1">
      <alignment horizontal="right" vertical="center"/>
    </xf>
    <xf numFmtId="176" fontId="2" fillId="0" borderId="16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12" xfId="0" applyNumberFormat="1" applyFont="1" applyFill="1" applyBorder="1" applyAlignment="1">
      <alignment horizontal="right" vertical="center"/>
    </xf>
    <xf numFmtId="176" fontId="2" fillId="0" borderId="14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6" fontId="2" fillId="0" borderId="14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 vertical="center"/>
    </xf>
    <xf numFmtId="176" fontId="2" fillId="0" borderId="22" xfId="0" applyNumberFormat="1" applyFont="1" applyFill="1" applyBorder="1" applyAlignment="1">
      <alignment horizontal="right" vertical="center" shrinkToFit="1"/>
    </xf>
    <xf numFmtId="176" fontId="2" fillId="0" borderId="34" xfId="0" applyNumberFormat="1" applyFont="1" applyFill="1" applyBorder="1" applyAlignment="1">
      <alignment horizontal="right" vertical="center" shrinkToFit="1"/>
    </xf>
    <xf numFmtId="176" fontId="2" fillId="0" borderId="35" xfId="0" applyNumberFormat="1" applyFont="1" applyFill="1" applyBorder="1" applyAlignment="1">
      <alignment horizontal="right" vertical="center" shrinkToFit="1"/>
    </xf>
    <xf numFmtId="176" fontId="2" fillId="0" borderId="36" xfId="0" applyNumberFormat="1" applyFont="1" applyFill="1" applyBorder="1" applyAlignment="1">
      <alignment horizontal="right" vertical="center" shrinkToFit="1"/>
    </xf>
    <xf numFmtId="176" fontId="2" fillId="0" borderId="37" xfId="0" applyNumberFormat="1" applyFont="1" applyFill="1" applyBorder="1" applyAlignment="1">
      <alignment horizontal="right" vertical="center" shrinkToFit="1"/>
    </xf>
    <xf numFmtId="176" fontId="2" fillId="0" borderId="27" xfId="0" applyNumberFormat="1" applyFont="1" applyFill="1" applyBorder="1" applyAlignment="1">
      <alignment horizontal="right" vertical="center" shrinkToFit="1"/>
    </xf>
    <xf numFmtId="176" fontId="2" fillId="0" borderId="38" xfId="0" applyNumberFormat="1" applyFont="1" applyFill="1" applyBorder="1" applyAlignment="1">
      <alignment horizontal="right" vertical="center" shrinkToFit="1"/>
    </xf>
    <xf numFmtId="176" fontId="2" fillId="0" borderId="39" xfId="0" applyNumberFormat="1" applyFont="1" applyFill="1" applyBorder="1" applyAlignment="1">
      <alignment horizontal="right" vertical="center" shrinkToFit="1"/>
    </xf>
    <xf numFmtId="176" fontId="2" fillId="0" borderId="40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/>
    <xf numFmtId="176" fontId="2" fillId="0" borderId="3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center" vertical="center" wrapText="1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3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wrapText="1" justifyLastLine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8" fontId="4" fillId="0" borderId="32" xfId="0" applyNumberFormat="1" applyFont="1" applyFill="1" applyBorder="1" applyAlignment="1">
      <alignment horizontal="center" vertical="center"/>
    </xf>
    <xf numFmtId="178" fontId="4" fillId="0" borderId="3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distributed" vertical="center" indent="2"/>
    </xf>
    <xf numFmtId="0" fontId="4" fillId="0" borderId="15" xfId="0" applyFont="1" applyFill="1" applyBorder="1" applyAlignment="1">
      <alignment horizontal="distributed" vertical="center" indent="2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30" xfId="0" applyFont="1" applyFill="1" applyBorder="1" applyAlignment="1">
      <alignment horizontal="center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6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178" fontId="4" fillId="0" borderId="8" xfId="0" applyNumberFormat="1" applyFont="1" applyFill="1" applyBorder="1" applyAlignment="1">
      <alignment horizontal="center" vertical="center" wrapText="1" justifyLastLine="1"/>
    </xf>
    <xf numFmtId="178" fontId="4" fillId="0" borderId="8" xfId="0" applyNumberFormat="1" applyFont="1" applyFill="1" applyBorder="1" applyAlignment="1">
      <alignment horizontal="center" vertical="center" justifyLastLine="1"/>
    </xf>
    <xf numFmtId="178" fontId="4" fillId="0" borderId="41" xfId="0" applyNumberFormat="1" applyFont="1" applyFill="1" applyBorder="1" applyAlignment="1">
      <alignment horizontal="center" vertical="center" justifyLastLine="1"/>
    </xf>
    <xf numFmtId="178" fontId="4" fillId="0" borderId="0" xfId="0" applyNumberFormat="1" applyFont="1" applyFill="1" applyBorder="1" applyAlignment="1">
      <alignment horizontal="center" vertical="center" justifyLastLine="1"/>
    </xf>
    <xf numFmtId="178" fontId="4" fillId="0" borderId="26" xfId="0" applyNumberFormat="1" applyFont="1" applyFill="1" applyBorder="1" applyAlignment="1">
      <alignment horizontal="center" vertical="center" justifyLastLine="1"/>
    </xf>
    <xf numFmtId="178" fontId="4" fillId="0" borderId="32" xfId="0" applyNumberFormat="1" applyFont="1" applyFill="1" applyBorder="1" applyAlignment="1">
      <alignment horizontal="center" vertical="center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31" xfId="0" applyFont="1" applyFill="1" applyBorder="1" applyAlignment="1">
      <alignment horizontal="center" vertical="center" justifyLastLine="1"/>
    </xf>
    <xf numFmtId="0" fontId="4" fillId="0" borderId="32" xfId="0" applyFont="1" applyFill="1" applyBorder="1" applyAlignment="1">
      <alignment horizontal="center" vertical="center" justifyLastLine="1"/>
    </xf>
    <xf numFmtId="0" fontId="7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justifyLastLine="1"/>
    </xf>
    <xf numFmtId="0" fontId="8" fillId="0" borderId="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justifyLastLine="1"/>
    </xf>
    <xf numFmtId="0" fontId="8" fillId="0" borderId="1" xfId="0" applyFont="1" applyFill="1" applyBorder="1" applyAlignment="1">
      <alignment horizontal="center" vertical="center" justifyLastLine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justifyLastLine="1"/>
    </xf>
    <xf numFmtId="178" fontId="7" fillId="0" borderId="31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3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145" name="Line 1"/>
        <xdr:cNvSpPr>
          <a:spLocks noChangeShapeType="1"/>
        </xdr:cNvSpPr>
      </xdr:nvSpPr>
      <xdr:spPr>
        <a:xfrm>
          <a:off x="9525" y="247650"/>
          <a:ext cx="177165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sqref="A1:M1"/>
    </sheetView>
  </sheetViews>
  <sheetFormatPr defaultRowHeight="13.5" x14ac:dyDescent="0.15"/>
  <cols>
    <col min="1" max="1" width="9.25" style="1" customWidth="1"/>
    <col min="2" max="2" width="14.125" style="1" customWidth="1"/>
    <col min="3" max="3" width="6.375" style="1" customWidth="1"/>
    <col min="4" max="5" width="5.625" style="1" customWidth="1"/>
    <col min="6" max="6" width="6.375" style="1" customWidth="1"/>
    <col min="7" max="8" width="5.625" style="1" customWidth="1"/>
    <col min="9" max="9" width="6.375" style="1" customWidth="1"/>
    <col min="10" max="11" width="5.625" style="1" customWidth="1"/>
    <col min="12" max="12" width="6.375" style="1" customWidth="1"/>
    <col min="13" max="14" width="6.125" style="1" customWidth="1"/>
    <col min="15" max="15" width="9" style="1" customWidth="1"/>
    <col min="16" max="16384" width="9" style="1"/>
  </cols>
  <sheetData>
    <row r="1" spans="1:14" ht="19.5" customHeight="1" x14ac:dyDescent="0.15">
      <c r="A1" s="71" t="s">
        <v>18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56"/>
    </row>
    <row r="2" spans="1:14" s="2" customFormat="1" ht="12" customHeight="1" x14ac:dyDescent="0.15">
      <c r="A2" s="3"/>
      <c r="B2" s="5" t="s">
        <v>19</v>
      </c>
      <c r="C2" s="80" t="s">
        <v>34</v>
      </c>
      <c r="D2" s="81"/>
      <c r="E2" s="82"/>
      <c r="F2" s="81" t="s">
        <v>20</v>
      </c>
      <c r="G2" s="81"/>
      <c r="H2" s="81"/>
      <c r="I2" s="80" t="s">
        <v>36</v>
      </c>
      <c r="J2" s="81"/>
      <c r="K2" s="82"/>
      <c r="L2" s="87" t="s">
        <v>16</v>
      </c>
      <c r="M2" s="88"/>
      <c r="N2" s="89"/>
    </row>
    <row r="3" spans="1:14" s="2" customFormat="1" ht="12" customHeight="1" x14ac:dyDescent="0.15">
      <c r="A3" s="72"/>
      <c r="B3" s="73"/>
      <c r="C3" s="83"/>
      <c r="D3" s="84"/>
      <c r="E3" s="85"/>
      <c r="F3" s="86"/>
      <c r="G3" s="84"/>
      <c r="H3" s="84"/>
      <c r="I3" s="83"/>
      <c r="J3" s="84"/>
      <c r="K3" s="85"/>
      <c r="L3" s="90"/>
      <c r="M3" s="91"/>
      <c r="N3" s="92"/>
    </row>
    <row r="4" spans="1:14" s="2" customFormat="1" ht="12" customHeight="1" x14ac:dyDescent="0.15">
      <c r="A4" s="4"/>
      <c r="B4" s="6"/>
      <c r="C4" s="93"/>
      <c r="D4" s="97" t="s">
        <v>1</v>
      </c>
      <c r="E4" s="98" t="s">
        <v>3</v>
      </c>
      <c r="F4" s="95"/>
      <c r="G4" s="97" t="s">
        <v>1</v>
      </c>
      <c r="H4" s="101" t="s">
        <v>3</v>
      </c>
      <c r="I4" s="93"/>
      <c r="J4" s="97" t="s">
        <v>1</v>
      </c>
      <c r="K4" s="98" t="s">
        <v>3</v>
      </c>
      <c r="L4" s="69"/>
      <c r="M4" s="104" t="s">
        <v>1</v>
      </c>
      <c r="N4" s="105" t="s">
        <v>0</v>
      </c>
    </row>
    <row r="5" spans="1:14" s="2" customFormat="1" ht="12" customHeight="1" x14ac:dyDescent="0.15">
      <c r="A5" s="74" t="s">
        <v>15</v>
      </c>
      <c r="B5" s="75"/>
      <c r="C5" s="94"/>
      <c r="D5" s="99"/>
      <c r="E5" s="100"/>
      <c r="F5" s="96"/>
      <c r="G5" s="102"/>
      <c r="H5" s="103"/>
      <c r="I5" s="94"/>
      <c r="J5" s="99"/>
      <c r="K5" s="100"/>
      <c r="L5" s="70"/>
      <c r="M5" s="106"/>
      <c r="N5" s="105"/>
    </row>
    <row r="6" spans="1:14" s="2" customFormat="1" ht="21" customHeight="1" x14ac:dyDescent="0.15">
      <c r="A6" s="62" t="s">
        <v>21</v>
      </c>
      <c r="B6" s="7"/>
      <c r="C6" s="15">
        <f t="shared" ref="C6:C24" si="0">SUM(D6:E6)</f>
        <v>69</v>
      </c>
      <c r="D6" s="26">
        <f>D7+D8+D9+D10+D11</f>
        <v>67</v>
      </c>
      <c r="E6" s="37">
        <f>E7+E8+E9+E10+E11</f>
        <v>2</v>
      </c>
      <c r="F6" s="15">
        <f t="shared" ref="F6:F24" si="1">SUM(G6:H6)</f>
        <v>86</v>
      </c>
      <c r="G6" s="26">
        <f>G7+G8+G9+G10+G11</f>
        <v>75</v>
      </c>
      <c r="H6" s="37">
        <f>H7+H8+H9+H10+H11</f>
        <v>11</v>
      </c>
      <c r="I6" s="15">
        <f>SUM(J6:K6)</f>
        <v>94</v>
      </c>
      <c r="J6" s="26">
        <f>J7+J8+J9+J10+J11</f>
        <v>77</v>
      </c>
      <c r="K6" s="37">
        <f>K7+K8+K9+K10+K11</f>
        <v>17</v>
      </c>
      <c r="L6" s="47">
        <f t="shared" ref="L6:L39" si="2">SUM(M6:N6)</f>
        <v>8</v>
      </c>
      <c r="M6" s="52">
        <f t="shared" ref="M6:N39" si="3">J6-G6</f>
        <v>2</v>
      </c>
      <c r="N6" s="52">
        <f t="shared" si="3"/>
        <v>6</v>
      </c>
    </row>
    <row r="7" spans="1:14" s="2" customFormat="1" ht="21" customHeight="1" x14ac:dyDescent="0.15">
      <c r="A7" s="63"/>
      <c r="B7" s="8" t="s">
        <v>10</v>
      </c>
      <c r="C7" s="16">
        <f t="shared" si="0"/>
        <v>39</v>
      </c>
      <c r="D7" s="27">
        <v>39</v>
      </c>
      <c r="E7" s="38">
        <v>0</v>
      </c>
      <c r="F7" s="16">
        <f t="shared" si="1"/>
        <v>41</v>
      </c>
      <c r="G7" s="27">
        <v>40</v>
      </c>
      <c r="H7" s="38">
        <v>1</v>
      </c>
      <c r="I7" s="16">
        <f>SUM(J7:K7)</f>
        <v>44</v>
      </c>
      <c r="J7" s="27">
        <v>37</v>
      </c>
      <c r="K7" s="38">
        <v>7</v>
      </c>
      <c r="L7" s="48">
        <f t="shared" si="2"/>
        <v>3</v>
      </c>
      <c r="M7" s="53">
        <f t="shared" si="3"/>
        <v>-3</v>
      </c>
      <c r="N7" s="53">
        <f t="shared" si="3"/>
        <v>6</v>
      </c>
    </row>
    <row r="8" spans="1:14" s="2" customFormat="1" ht="21" customHeight="1" x14ac:dyDescent="0.15">
      <c r="A8" s="63"/>
      <c r="B8" s="9" t="s">
        <v>28</v>
      </c>
      <c r="C8" s="17">
        <f t="shared" si="0"/>
        <v>2</v>
      </c>
      <c r="D8" s="28">
        <v>2</v>
      </c>
      <c r="E8" s="39">
        <v>0</v>
      </c>
      <c r="F8" s="17">
        <f t="shared" si="1"/>
        <v>2</v>
      </c>
      <c r="G8" s="28">
        <v>1</v>
      </c>
      <c r="H8" s="39">
        <v>1</v>
      </c>
      <c r="I8" s="17">
        <v>4</v>
      </c>
      <c r="J8" s="28">
        <v>1</v>
      </c>
      <c r="K8" s="39">
        <v>3</v>
      </c>
      <c r="L8" s="23">
        <f t="shared" si="2"/>
        <v>2</v>
      </c>
      <c r="M8" s="54">
        <f t="shared" si="3"/>
        <v>0</v>
      </c>
      <c r="N8" s="54">
        <f t="shared" si="3"/>
        <v>2</v>
      </c>
    </row>
    <row r="9" spans="1:14" s="2" customFormat="1" ht="21" customHeight="1" x14ac:dyDescent="0.15">
      <c r="A9" s="63"/>
      <c r="B9" s="9" t="s">
        <v>29</v>
      </c>
      <c r="C9" s="17">
        <f t="shared" si="0"/>
        <v>8</v>
      </c>
      <c r="D9" s="28">
        <v>8</v>
      </c>
      <c r="E9" s="39">
        <v>0</v>
      </c>
      <c r="F9" s="17">
        <f t="shared" si="1"/>
        <v>11</v>
      </c>
      <c r="G9" s="28">
        <v>8</v>
      </c>
      <c r="H9" s="39">
        <v>3</v>
      </c>
      <c r="I9" s="17">
        <v>6</v>
      </c>
      <c r="J9" s="28">
        <v>6</v>
      </c>
      <c r="K9" s="39">
        <v>0</v>
      </c>
      <c r="L9" s="23">
        <f t="shared" si="2"/>
        <v>-5</v>
      </c>
      <c r="M9" s="54">
        <f t="shared" si="3"/>
        <v>-2</v>
      </c>
      <c r="N9" s="54">
        <f t="shared" si="3"/>
        <v>-3</v>
      </c>
    </row>
    <row r="10" spans="1:14" s="2" customFormat="1" ht="21" customHeight="1" x14ac:dyDescent="0.15">
      <c r="A10" s="63"/>
      <c r="B10" s="9" t="s">
        <v>30</v>
      </c>
      <c r="C10" s="17">
        <f t="shared" si="0"/>
        <v>1</v>
      </c>
      <c r="D10" s="28">
        <v>1</v>
      </c>
      <c r="E10" s="39">
        <v>0</v>
      </c>
      <c r="F10" s="17">
        <f t="shared" si="1"/>
        <v>0</v>
      </c>
      <c r="G10" s="28">
        <v>0</v>
      </c>
      <c r="H10" s="39">
        <v>0</v>
      </c>
      <c r="I10" s="17">
        <f>SUM(J10:K10)</f>
        <v>0</v>
      </c>
      <c r="J10" s="28">
        <v>0</v>
      </c>
      <c r="K10" s="39">
        <v>0</v>
      </c>
      <c r="L10" s="23">
        <f t="shared" si="2"/>
        <v>0</v>
      </c>
      <c r="M10" s="54">
        <f t="shared" si="3"/>
        <v>0</v>
      </c>
      <c r="N10" s="54">
        <f t="shared" si="3"/>
        <v>0</v>
      </c>
    </row>
    <row r="11" spans="1:14" s="2" customFormat="1" ht="21" customHeight="1" x14ac:dyDescent="0.15">
      <c r="A11" s="64"/>
      <c r="B11" s="10" t="s">
        <v>31</v>
      </c>
      <c r="C11" s="18">
        <f t="shared" si="0"/>
        <v>19</v>
      </c>
      <c r="D11" s="29">
        <v>17</v>
      </c>
      <c r="E11" s="40">
        <v>2</v>
      </c>
      <c r="F11" s="18">
        <f t="shared" si="1"/>
        <v>32</v>
      </c>
      <c r="G11" s="29">
        <v>26</v>
      </c>
      <c r="H11" s="40">
        <v>6</v>
      </c>
      <c r="I11" s="18">
        <v>40</v>
      </c>
      <c r="J11" s="29">
        <v>33</v>
      </c>
      <c r="K11" s="40">
        <v>7</v>
      </c>
      <c r="L11" s="49">
        <f t="shared" si="2"/>
        <v>8</v>
      </c>
      <c r="M11" s="55">
        <f t="shared" si="3"/>
        <v>7</v>
      </c>
      <c r="N11" s="55">
        <f t="shared" si="3"/>
        <v>1</v>
      </c>
    </row>
    <row r="12" spans="1:14" s="2" customFormat="1" ht="21" customHeight="1" x14ac:dyDescent="0.15">
      <c r="A12" s="65" t="s">
        <v>13</v>
      </c>
      <c r="B12" s="11"/>
      <c r="C12" s="18">
        <f t="shared" si="0"/>
        <v>60</v>
      </c>
      <c r="D12" s="29">
        <f>D13+D14+D15+D16</f>
        <v>60</v>
      </c>
      <c r="E12" s="40">
        <f>E13+E14+E15+E16</f>
        <v>0</v>
      </c>
      <c r="F12" s="18">
        <f t="shared" si="1"/>
        <v>58</v>
      </c>
      <c r="G12" s="29">
        <f>G13+G14+G15+G16</f>
        <v>57</v>
      </c>
      <c r="H12" s="40">
        <f>H13+H14+H15+H16</f>
        <v>1</v>
      </c>
      <c r="I12" s="18">
        <f>SUM(J12:K12)</f>
        <v>67</v>
      </c>
      <c r="J12" s="29">
        <f>J13+J14+J15+J16</f>
        <v>42</v>
      </c>
      <c r="K12" s="40">
        <f>K13+K14+K15+K16</f>
        <v>25</v>
      </c>
      <c r="L12" s="47">
        <f t="shared" si="2"/>
        <v>9</v>
      </c>
      <c r="M12" s="52">
        <f t="shared" si="3"/>
        <v>-15</v>
      </c>
      <c r="N12" s="52">
        <f t="shared" si="3"/>
        <v>24</v>
      </c>
    </row>
    <row r="13" spans="1:14" s="2" customFormat="1" ht="21" customHeight="1" x14ac:dyDescent="0.15">
      <c r="A13" s="63"/>
      <c r="B13" s="8" t="s">
        <v>2</v>
      </c>
      <c r="C13" s="16">
        <f t="shared" si="0"/>
        <v>19</v>
      </c>
      <c r="D13" s="27">
        <v>19</v>
      </c>
      <c r="E13" s="38">
        <v>0</v>
      </c>
      <c r="F13" s="16">
        <f t="shared" si="1"/>
        <v>12</v>
      </c>
      <c r="G13" s="27">
        <v>12</v>
      </c>
      <c r="H13" s="38">
        <v>0</v>
      </c>
      <c r="I13" s="16">
        <v>19</v>
      </c>
      <c r="J13" s="27">
        <v>8</v>
      </c>
      <c r="K13" s="38">
        <v>11</v>
      </c>
      <c r="L13" s="48">
        <f t="shared" si="2"/>
        <v>7</v>
      </c>
      <c r="M13" s="53">
        <f t="shared" si="3"/>
        <v>-4</v>
      </c>
      <c r="N13" s="53">
        <f t="shared" si="3"/>
        <v>11</v>
      </c>
    </row>
    <row r="14" spans="1:14" s="2" customFormat="1" ht="21" customHeight="1" x14ac:dyDescent="0.15">
      <c r="A14" s="63"/>
      <c r="B14" s="9" t="s">
        <v>4</v>
      </c>
      <c r="C14" s="17">
        <f t="shared" si="0"/>
        <v>5</v>
      </c>
      <c r="D14" s="28">
        <v>5</v>
      </c>
      <c r="E14" s="39">
        <v>0</v>
      </c>
      <c r="F14" s="17">
        <f t="shared" si="1"/>
        <v>3</v>
      </c>
      <c r="G14" s="28">
        <v>2</v>
      </c>
      <c r="H14" s="39">
        <v>1</v>
      </c>
      <c r="I14" s="17">
        <v>3</v>
      </c>
      <c r="J14" s="28">
        <v>2</v>
      </c>
      <c r="K14" s="39">
        <v>1</v>
      </c>
      <c r="L14" s="23">
        <f t="shared" si="2"/>
        <v>0</v>
      </c>
      <c r="M14" s="54">
        <f t="shared" si="3"/>
        <v>0</v>
      </c>
      <c r="N14" s="54">
        <f t="shared" si="3"/>
        <v>0</v>
      </c>
    </row>
    <row r="15" spans="1:14" s="2" customFormat="1" ht="21" customHeight="1" x14ac:dyDescent="0.15">
      <c r="A15" s="63"/>
      <c r="B15" s="9" t="s">
        <v>5</v>
      </c>
      <c r="C15" s="17">
        <f t="shared" si="0"/>
        <v>16</v>
      </c>
      <c r="D15" s="28">
        <v>16</v>
      </c>
      <c r="E15" s="39">
        <v>0</v>
      </c>
      <c r="F15" s="17">
        <f t="shared" si="1"/>
        <v>25</v>
      </c>
      <c r="G15" s="28">
        <v>25</v>
      </c>
      <c r="H15" s="39">
        <v>0</v>
      </c>
      <c r="I15" s="17">
        <v>16</v>
      </c>
      <c r="J15" s="28">
        <v>14</v>
      </c>
      <c r="K15" s="39">
        <v>2</v>
      </c>
      <c r="L15" s="23">
        <f t="shared" si="2"/>
        <v>-9</v>
      </c>
      <c r="M15" s="54">
        <f t="shared" si="3"/>
        <v>-11</v>
      </c>
      <c r="N15" s="54">
        <f t="shared" si="3"/>
        <v>2</v>
      </c>
    </row>
    <row r="16" spans="1:14" s="2" customFormat="1" ht="21" customHeight="1" x14ac:dyDescent="0.15">
      <c r="A16" s="63"/>
      <c r="B16" s="12" t="s">
        <v>6</v>
      </c>
      <c r="C16" s="19">
        <f t="shared" si="0"/>
        <v>20</v>
      </c>
      <c r="D16" s="30">
        <v>20</v>
      </c>
      <c r="E16" s="41">
        <v>0</v>
      </c>
      <c r="F16" s="19">
        <f t="shared" si="1"/>
        <v>18</v>
      </c>
      <c r="G16" s="30">
        <v>18</v>
      </c>
      <c r="H16" s="41">
        <v>0</v>
      </c>
      <c r="I16" s="19">
        <v>29</v>
      </c>
      <c r="J16" s="30">
        <v>18</v>
      </c>
      <c r="K16" s="41">
        <v>11</v>
      </c>
      <c r="L16" s="49">
        <f t="shared" si="2"/>
        <v>11</v>
      </c>
      <c r="M16" s="55">
        <f t="shared" si="3"/>
        <v>0</v>
      </c>
      <c r="N16" s="55">
        <f t="shared" si="3"/>
        <v>11</v>
      </c>
    </row>
    <row r="17" spans="1:14" s="2" customFormat="1" ht="21" customHeight="1" x14ac:dyDescent="0.15">
      <c r="A17" s="62" t="s">
        <v>23</v>
      </c>
      <c r="B17" s="7"/>
      <c r="C17" s="15">
        <f t="shared" si="0"/>
        <v>35</v>
      </c>
      <c r="D17" s="26">
        <f>D18+D19+D20</f>
        <v>35</v>
      </c>
      <c r="E17" s="37">
        <f>E18+E19+E20</f>
        <v>0</v>
      </c>
      <c r="F17" s="15">
        <f t="shared" si="1"/>
        <v>33</v>
      </c>
      <c r="G17" s="26">
        <f>G18+G19+G20</f>
        <v>33</v>
      </c>
      <c r="H17" s="37">
        <f>H18+H19+H20</f>
        <v>0</v>
      </c>
      <c r="I17" s="15">
        <f>SUM(J17:K17)</f>
        <v>43</v>
      </c>
      <c r="J17" s="26">
        <f>J18+J19+J20</f>
        <v>36</v>
      </c>
      <c r="K17" s="37">
        <f>K18+K19+K20</f>
        <v>7</v>
      </c>
      <c r="L17" s="47">
        <f t="shared" si="2"/>
        <v>10</v>
      </c>
      <c r="M17" s="52">
        <f t="shared" si="3"/>
        <v>3</v>
      </c>
      <c r="N17" s="52">
        <f t="shared" si="3"/>
        <v>7</v>
      </c>
    </row>
    <row r="18" spans="1:14" s="2" customFormat="1" ht="21" customHeight="1" x14ac:dyDescent="0.15">
      <c r="A18" s="63"/>
      <c r="B18" s="8" t="s">
        <v>7</v>
      </c>
      <c r="C18" s="16">
        <f t="shared" si="0"/>
        <v>9</v>
      </c>
      <c r="D18" s="27">
        <v>9</v>
      </c>
      <c r="E18" s="38">
        <v>0</v>
      </c>
      <c r="F18" s="16">
        <f t="shared" si="1"/>
        <v>6</v>
      </c>
      <c r="G18" s="27">
        <v>6</v>
      </c>
      <c r="H18" s="38">
        <v>0</v>
      </c>
      <c r="I18" s="16">
        <v>12</v>
      </c>
      <c r="J18" s="27">
        <v>8</v>
      </c>
      <c r="K18" s="38">
        <v>4</v>
      </c>
      <c r="L18" s="48">
        <f t="shared" si="2"/>
        <v>6</v>
      </c>
      <c r="M18" s="53">
        <f t="shared" si="3"/>
        <v>2</v>
      </c>
      <c r="N18" s="52">
        <f t="shared" si="3"/>
        <v>4</v>
      </c>
    </row>
    <row r="19" spans="1:14" s="2" customFormat="1" ht="21" customHeight="1" x14ac:dyDescent="0.15">
      <c r="A19" s="63"/>
      <c r="B19" s="9" t="s">
        <v>8</v>
      </c>
      <c r="C19" s="17">
        <f t="shared" si="0"/>
        <v>2</v>
      </c>
      <c r="D19" s="28">
        <v>2</v>
      </c>
      <c r="E19" s="39">
        <v>0</v>
      </c>
      <c r="F19" s="17">
        <f t="shared" si="1"/>
        <v>0</v>
      </c>
      <c r="G19" s="28">
        <v>0</v>
      </c>
      <c r="H19" s="39">
        <v>0</v>
      </c>
      <c r="I19" s="17">
        <v>1</v>
      </c>
      <c r="J19" s="28">
        <v>1</v>
      </c>
      <c r="K19" s="39">
        <v>0</v>
      </c>
      <c r="L19" s="23">
        <f t="shared" si="2"/>
        <v>1</v>
      </c>
      <c r="M19" s="54">
        <f t="shared" si="3"/>
        <v>1</v>
      </c>
      <c r="N19" s="52">
        <f t="shared" si="3"/>
        <v>0</v>
      </c>
    </row>
    <row r="20" spans="1:14" s="2" customFormat="1" ht="21" customHeight="1" x14ac:dyDescent="0.15">
      <c r="A20" s="64"/>
      <c r="B20" s="10" t="s">
        <v>11</v>
      </c>
      <c r="C20" s="18">
        <f t="shared" si="0"/>
        <v>24</v>
      </c>
      <c r="D20" s="29">
        <v>24</v>
      </c>
      <c r="E20" s="40">
        <v>0</v>
      </c>
      <c r="F20" s="18">
        <f t="shared" si="1"/>
        <v>27</v>
      </c>
      <c r="G20" s="29">
        <v>27</v>
      </c>
      <c r="H20" s="40">
        <v>0</v>
      </c>
      <c r="I20" s="18">
        <v>30</v>
      </c>
      <c r="J20" s="29">
        <v>27</v>
      </c>
      <c r="K20" s="40">
        <v>3</v>
      </c>
      <c r="L20" s="49">
        <f t="shared" si="2"/>
        <v>3</v>
      </c>
      <c r="M20" s="55">
        <f t="shared" si="3"/>
        <v>0</v>
      </c>
      <c r="N20" s="52">
        <f t="shared" si="3"/>
        <v>3</v>
      </c>
    </row>
    <row r="21" spans="1:14" s="2" customFormat="1" ht="21" customHeight="1" x14ac:dyDescent="0.15">
      <c r="A21" s="76" t="s">
        <v>27</v>
      </c>
      <c r="B21" s="77"/>
      <c r="C21" s="19">
        <f t="shared" si="0"/>
        <v>68</v>
      </c>
      <c r="D21" s="30">
        <v>68</v>
      </c>
      <c r="E21" s="41">
        <v>0</v>
      </c>
      <c r="F21" s="19">
        <f t="shared" si="1"/>
        <v>69</v>
      </c>
      <c r="G21" s="30">
        <v>69</v>
      </c>
      <c r="H21" s="41">
        <v>0</v>
      </c>
      <c r="I21" s="19">
        <v>88</v>
      </c>
      <c r="J21" s="30">
        <v>72</v>
      </c>
      <c r="K21" s="41">
        <v>16</v>
      </c>
      <c r="L21" s="47">
        <f t="shared" si="2"/>
        <v>19</v>
      </c>
      <c r="M21" s="55">
        <f t="shared" si="3"/>
        <v>3</v>
      </c>
      <c r="N21" s="52">
        <f t="shared" si="3"/>
        <v>16</v>
      </c>
    </row>
    <row r="22" spans="1:14" s="2" customFormat="1" ht="21" customHeight="1" x14ac:dyDescent="0.15">
      <c r="A22" s="66" t="s">
        <v>24</v>
      </c>
      <c r="B22" s="13" t="s">
        <v>32</v>
      </c>
      <c r="C22" s="15">
        <f t="shared" si="0"/>
        <v>2418</v>
      </c>
      <c r="D22" s="26">
        <v>2418</v>
      </c>
      <c r="E22" s="37">
        <v>0</v>
      </c>
      <c r="F22" s="15">
        <f t="shared" si="1"/>
        <v>1242</v>
      </c>
      <c r="G22" s="26">
        <v>1225</v>
      </c>
      <c r="H22" s="37">
        <v>17</v>
      </c>
      <c r="I22" s="15">
        <v>4092</v>
      </c>
      <c r="J22" s="26">
        <v>2449</v>
      </c>
      <c r="K22" s="37">
        <v>1643</v>
      </c>
      <c r="L22" s="47">
        <f t="shared" si="2"/>
        <v>2850</v>
      </c>
      <c r="M22" s="55">
        <f t="shared" si="3"/>
        <v>1224</v>
      </c>
      <c r="N22" s="52">
        <f t="shared" si="3"/>
        <v>1626</v>
      </c>
    </row>
    <row r="23" spans="1:14" s="2" customFormat="1" ht="21" customHeight="1" x14ac:dyDescent="0.15">
      <c r="A23" s="67"/>
      <c r="B23" s="13" t="s">
        <v>22</v>
      </c>
      <c r="C23" s="15">
        <f t="shared" si="0"/>
        <v>290</v>
      </c>
      <c r="D23" s="29">
        <v>290</v>
      </c>
      <c r="E23" s="40">
        <v>0</v>
      </c>
      <c r="F23" s="15">
        <f t="shared" si="1"/>
        <v>317</v>
      </c>
      <c r="G23" s="29">
        <v>317</v>
      </c>
      <c r="H23" s="40">
        <v>0</v>
      </c>
      <c r="I23" s="15">
        <v>164</v>
      </c>
      <c r="J23" s="29">
        <v>164</v>
      </c>
      <c r="K23" s="40">
        <v>0</v>
      </c>
      <c r="L23" s="47">
        <f t="shared" si="2"/>
        <v>-153</v>
      </c>
      <c r="M23" s="52">
        <f t="shared" si="3"/>
        <v>-153</v>
      </c>
      <c r="N23" s="52">
        <f t="shared" si="3"/>
        <v>0</v>
      </c>
    </row>
    <row r="24" spans="1:14" s="2" customFormat="1" ht="21" customHeight="1" x14ac:dyDescent="0.15">
      <c r="A24" s="68"/>
      <c r="B24" s="13" t="s">
        <v>33</v>
      </c>
      <c r="C24" s="15">
        <f t="shared" si="0"/>
        <v>20</v>
      </c>
      <c r="D24" s="26">
        <v>20</v>
      </c>
      <c r="E24" s="37">
        <v>0</v>
      </c>
      <c r="F24" s="15">
        <f t="shared" si="1"/>
        <v>18</v>
      </c>
      <c r="G24" s="26">
        <v>3</v>
      </c>
      <c r="H24" s="37">
        <v>15</v>
      </c>
      <c r="I24" s="15">
        <v>53</v>
      </c>
      <c r="J24" s="26">
        <v>9</v>
      </c>
      <c r="K24" s="37">
        <v>44</v>
      </c>
      <c r="L24" s="47">
        <f t="shared" si="2"/>
        <v>35</v>
      </c>
      <c r="M24" s="52">
        <f t="shared" si="3"/>
        <v>6</v>
      </c>
      <c r="N24" s="52">
        <f t="shared" si="3"/>
        <v>29</v>
      </c>
    </row>
    <row r="25" spans="1:14" s="2" customFormat="1" ht="21" customHeight="1" x14ac:dyDescent="0.15">
      <c r="A25" s="61" t="s">
        <v>9</v>
      </c>
      <c r="B25" s="11"/>
      <c r="C25" s="18">
        <f t="shared" ref="C25:H25" si="4">C26+C27</f>
        <v>0</v>
      </c>
      <c r="D25" s="29">
        <f t="shared" si="4"/>
        <v>0</v>
      </c>
      <c r="E25" s="40">
        <f t="shared" si="4"/>
        <v>0</v>
      </c>
      <c r="F25" s="18">
        <f t="shared" si="4"/>
        <v>2</v>
      </c>
      <c r="G25" s="29">
        <f t="shared" si="4"/>
        <v>2</v>
      </c>
      <c r="H25" s="40">
        <f t="shared" si="4"/>
        <v>0</v>
      </c>
      <c r="I25" s="18">
        <v>2</v>
      </c>
      <c r="J25" s="29">
        <v>2</v>
      </c>
      <c r="K25" s="40">
        <v>0</v>
      </c>
      <c r="L25" s="47">
        <f t="shared" si="2"/>
        <v>0</v>
      </c>
      <c r="M25" s="32">
        <f t="shared" si="3"/>
        <v>0</v>
      </c>
      <c r="N25" s="52">
        <f t="shared" si="3"/>
        <v>0</v>
      </c>
    </row>
    <row r="26" spans="1:14" s="2" customFormat="1" ht="21" customHeight="1" x14ac:dyDescent="0.15">
      <c r="A26" s="59"/>
      <c r="B26" s="8" t="s">
        <v>12</v>
      </c>
      <c r="C26" s="16">
        <f>D26+E26</f>
        <v>0</v>
      </c>
      <c r="D26" s="27">
        <v>0</v>
      </c>
      <c r="E26" s="38">
        <v>0</v>
      </c>
      <c r="F26" s="16">
        <f>G26+H26</f>
        <v>1</v>
      </c>
      <c r="G26" s="27">
        <v>1</v>
      </c>
      <c r="H26" s="38">
        <v>0</v>
      </c>
      <c r="I26" s="16">
        <f>J26+K26</f>
        <v>0</v>
      </c>
      <c r="J26" s="27">
        <v>0</v>
      </c>
      <c r="K26" s="38">
        <v>0</v>
      </c>
      <c r="L26" s="50">
        <f t="shared" si="2"/>
        <v>-1</v>
      </c>
      <c r="M26" s="53">
        <f t="shared" si="3"/>
        <v>-1</v>
      </c>
      <c r="N26" s="53">
        <f t="shared" si="3"/>
        <v>0</v>
      </c>
    </row>
    <row r="27" spans="1:14" s="2" customFormat="1" ht="21" customHeight="1" x14ac:dyDescent="0.15">
      <c r="A27" s="59"/>
      <c r="B27" s="14" t="s">
        <v>14</v>
      </c>
      <c r="C27" s="20">
        <f>D27+E27</f>
        <v>0</v>
      </c>
      <c r="D27" s="31">
        <v>0</v>
      </c>
      <c r="E27" s="42">
        <v>0</v>
      </c>
      <c r="F27" s="20">
        <f>G27+H27</f>
        <v>1</v>
      </c>
      <c r="G27" s="31">
        <v>1</v>
      </c>
      <c r="H27" s="42">
        <v>0</v>
      </c>
      <c r="I27" s="20">
        <v>2</v>
      </c>
      <c r="J27" s="31">
        <v>2</v>
      </c>
      <c r="K27" s="42">
        <v>0</v>
      </c>
      <c r="L27" s="51">
        <f t="shared" si="2"/>
        <v>1</v>
      </c>
      <c r="M27" s="55">
        <f t="shared" si="3"/>
        <v>1</v>
      </c>
      <c r="N27" s="55">
        <f t="shared" si="3"/>
        <v>0</v>
      </c>
    </row>
    <row r="28" spans="1:14" s="2" customFormat="1" ht="21" customHeight="1" x14ac:dyDescent="0.15">
      <c r="A28" s="58" t="s">
        <v>25</v>
      </c>
      <c r="B28" s="7"/>
      <c r="C28" s="15">
        <f>SUM(D28:E28)</f>
        <v>12</v>
      </c>
      <c r="D28" s="26">
        <f>D29+D30+D31+D32+D33</f>
        <v>11</v>
      </c>
      <c r="E28" s="37">
        <f>E29+E30+E31+E32+E33</f>
        <v>1</v>
      </c>
      <c r="F28" s="15">
        <f>SUM(G28:H28)</f>
        <v>11</v>
      </c>
      <c r="G28" s="26">
        <f>G29+G30+G31+G32+G33</f>
        <v>10</v>
      </c>
      <c r="H28" s="37">
        <f>H29+H30+H31+H32+H33</f>
        <v>1</v>
      </c>
      <c r="I28" s="15">
        <f>SUM(J28:K28)</f>
        <v>12</v>
      </c>
      <c r="J28" s="26">
        <f>J29+J30+J31+J32+J33</f>
        <v>9</v>
      </c>
      <c r="K28" s="37">
        <f>K29+K30+K31+K32+K33</f>
        <v>3</v>
      </c>
      <c r="L28" s="47">
        <f t="shared" si="2"/>
        <v>1</v>
      </c>
      <c r="M28" s="32">
        <f t="shared" si="3"/>
        <v>-1</v>
      </c>
      <c r="N28" s="52">
        <f t="shared" si="3"/>
        <v>2</v>
      </c>
    </row>
    <row r="29" spans="1:14" s="2" customFormat="1" ht="21" customHeight="1" x14ac:dyDescent="0.15">
      <c r="A29" s="59"/>
      <c r="B29" s="8" t="s">
        <v>10</v>
      </c>
      <c r="C29" s="16">
        <f>SUM(D29:E29)</f>
        <v>10</v>
      </c>
      <c r="D29" s="27">
        <v>10</v>
      </c>
      <c r="E29" s="38">
        <v>0</v>
      </c>
      <c r="F29" s="16">
        <f>SUM(G29:H29)</f>
        <v>9</v>
      </c>
      <c r="G29" s="27">
        <v>9</v>
      </c>
      <c r="H29" s="38">
        <v>0</v>
      </c>
      <c r="I29" s="16">
        <v>10</v>
      </c>
      <c r="J29" s="27">
        <v>8</v>
      </c>
      <c r="K29" s="38">
        <v>2</v>
      </c>
      <c r="L29" s="48">
        <f t="shared" si="2"/>
        <v>1</v>
      </c>
      <c r="M29" s="53">
        <f t="shared" si="3"/>
        <v>-1</v>
      </c>
      <c r="N29" s="53">
        <f t="shared" si="3"/>
        <v>2</v>
      </c>
    </row>
    <row r="30" spans="1:14" s="2" customFormat="1" ht="21" customHeight="1" x14ac:dyDescent="0.15">
      <c r="A30" s="59"/>
      <c r="B30" s="9" t="s">
        <v>28</v>
      </c>
      <c r="C30" s="17">
        <f>SUM(D30:E30)</f>
        <v>0</v>
      </c>
      <c r="D30" s="28">
        <v>0</v>
      </c>
      <c r="E30" s="39">
        <v>0</v>
      </c>
      <c r="F30" s="17">
        <f>SUM(G30:H30)</f>
        <v>0</v>
      </c>
      <c r="G30" s="28">
        <v>0</v>
      </c>
      <c r="H30" s="39">
        <v>0</v>
      </c>
      <c r="I30" s="17">
        <f>SUM(J30:K30)</f>
        <v>0</v>
      </c>
      <c r="J30" s="28">
        <v>0</v>
      </c>
      <c r="K30" s="39">
        <v>0</v>
      </c>
      <c r="L30" s="23">
        <f t="shared" si="2"/>
        <v>0</v>
      </c>
      <c r="M30" s="54">
        <f t="shared" si="3"/>
        <v>0</v>
      </c>
      <c r="N30" s="54">
        <f t="shared" si="3"/>
        <v>0</v>
      </c>
    </row>
    <row r="31" spans="1:14" s="2" customFormat="1" ht="21" customHeight="1" x14ac:dyDescent="0.15">
      <c r="A31" s="59"/>
      <c r="B31" s="9" t="s">
        <v>29</v>
      </c>
      <c r="C31" s="17">
        <f>SUM(D31:E31)</f>
        <v>0</v>
      </c>
      <c r="D31" s="28">
        <v>0</v>
      </c>
      <c r="E31" s="39">
        <v>0</v>
      </c>
      <c r="F31" s="17">
        <f>SUM(G31:H31)</f>
        <v>2</v>
      </c>
      <c r="G31" s="28">
        <v>1</v>
      </c>
      <c r="H31" s="39">
        <v>1</v>
      </c>
      <c r="I31" s="17">
        <f>SUM(J31:K31)</f>
        <v>0</v>
      </c>
      <c r="J31" s="28">
        <v>0</v>
      </c>
      <c r="K31" s="39">
        <v>0</v>
      </c>
      <c r="L31" s="23">
        <f t="shared" si="2"/>
        <v>-2</v>
      </c>
      <c r="M31" s="54">
        <f t="shared" si="3"/>
        <v>-1</v>
      </c>
      <c r="N31" s="54">
        <f t="shared" si="3"/>
        <v>-1</v>
      </c>
    </row>
    <row r="32" spans="1:14" s="2" customFormat="1" ht="21" customHeight="1" x14ac:dyDescent="0.15">
      <c r="A32" s="59"/>
      <c r="B32" s="9" t="s">
        <v>30</v>
      </c>
      <c r="C32" s="17">
        <v>0</v>
      </c>
      <c r="D32" s="28">
        <v>0</v>
      </c>
      <c r="E32" s="39">
        <v>0</v>
      </c>
      <c r="F32" s="17">
        <v>0</v>
      </c>
      <c r="G32" s="28">
        <v>0</v>
      </c>
      <c r="H32" s="39">
        <v>0</v>
      </c>
      <c r="I32" s="17">
        <v>0</v>
      </c>
      <c r="J32" s="28">
        <v>0</v>
      </c>
      <c r="K32" s="39">
        <v>0</v>
      </c>
      <c r="L32" s="23">
        <f t="shared" si="2"/>
        <v>0</v>
      </c>
      <c r="M32" s="54">
        <f t="shared" si="3"/>
        <v>0</v>
      </c>
      <c r="N32" s="54">
        <f t="shared" si="3"/>
        <v>0</v>
      </c>
    </row>
    <row r="33" spans="1:14" s="2" customFormat="1" ht="21" customHeight="1" x14ac:dyDescent="0.15">
      <c r="A33" s="60"/>
      <c r="B33" s="10" t="s">
        <v>31</v>
      </c>
      <c r="C33" s="18">
        <f t="shared" ref="C33:C39" si="5">SUM(D33:E33)</f>
        <v>2</v>
      </c>
      <c r="D33" s="29">
        <v>1</v>
      </c>
      <c r="E33" s="40">
        <v>1</v>
      </c>
      <c r="F33" s="18">
        <f t="shared" ref="F33:F39" si="6">SUM(G33:H33)</f>
        <v>0</v>
      </c>
      <c r="G33" s="29">
        <v>0</v>
      </c>
      <c r="H33" s="40">
        <v>0</v>
      </c>
      <c r="I33" s="18">
        <v>2</v>
      </c>
      <c r="J33" s="29">
        <v>1</v>
      </c>
      <c r="K33" s="40">
        <v>1</v>
      </c>
      <c r="L33" s="49">
        <f t="shared" si="2"/>
        <v>2</v>
      </c>
      <c r="M33" s="55">
        <f t="shared" si="3"/>
        <v>1</v>
      </c>
      <c r="N33" s="55">
        <f t="shared" si="3"/>
        <v>1</v>
      </c>
    </row>
    <row r="34" spans="1:14" s="2" customFormat="1" ht="21" customHeight="1" x14ac:dyDescent="0.15">
      <c r="A34" s="61" t="s">
        <v>35</v>
      </c>
      <c r="B34" s="11"/>
      <c r="C34" s="21">
        <f t="shared" si="5"/>
        <v>147951</v>
      </c>
      <c r="D34" s="32">
        <f>D35+D36+D37+D38+D39</f>
        <v>147950</v>
      </c>
      <c r="E34" s="32">
        <f>E35+E36+E37+E38+E39</f>
        <v>1</v>
      </c>
      <c r="F34" s="21">
        <f t="shared" si="6"/>
        <v>112428</v>
      </c>
      <c r="G34" s="32">
        <f>G35+G36+G37+G38+G39</f>
        <v>111570</v>
      </c>
      <c r="H34" s="57">
        <f>H35+H36+H37+H38+H39</f>
        <v>858</v>
      </c>
      <c r="I34" s="47">
        <f>I35+I36+I37+I38+I39</f>
        <v>182729</v>
      </c>
      <c r="J34" s="32">
        <f>J35+J36+J37+J38+J39</f>
        <v>119330</v>
      </c>
      <c r="K34" s="32">
        <f>K35+K36+K37+K38+K39</f>
        <v>63399</v>
      </c>
      <c r="L34" s="47">
        <f t="shared" si="2"/>
        <v>70301</v>
      </c>
      <c r="M34" s="32">
        <f t="shared" si="3"/>
        <v>7760</v>
      </c>
      <c r="N34" s="52">
        <f t="shared" si="3"/>
        <v>62541</v>
      </c>
    </row>
    <row r="35" spans="1:14" s="2" customFormat="1" ht="21" customHeight="1" x14ac:dyDescent="0.15">
      <c r="A35" s="59"/>
      <c r="B35" s="8" t="s">
        <v>10</v>
      </c>
      <c r="C35" s="22">
        <f t="shared" si="5"/>
        <v>143781</v>
      </c>
      <c r="D35" s="33">
        <v>143781</v>
      </c>
      <c r="E35" s="43">
        <v>0</v>
      </c>
      <c r="F35" s="22">
        <f t="shared" si="6"/>
        <v>109870</v>
      </c>
      <c r="G35" s="33">
        <v>109474</v>
      </c>
      <c r="H35" s="43">
        <v>396</v>
      </c>
      <c r="I35" s="22">
        <f>SUM(J35:K35)</f>
        <v>180691</v>
      </c>
      <c r="J35" s="33">
        <v>117330</v>
      </c>
      <c r="K35" s="43">
        <v>63361</v>
      </c>
      <c r="L35" s="48">
        <f t="shared" si="2"/>
        <v>70821</v>
      </c>
      <c r="M35" s="53">
        <f t="shared" si="3"/>
        <v>7856</v>
      </c>
      <c r="N35" s="53">
        <f t="shared" si="3"/>
        <v>62965</v>
      </c>
    </row>
    <row r="36" spans="1:14" s="2" customFormat="1" ht="21" customHeight="1" x14ac:dyDescent="0.15">
      <c r="A36" s="59"/>
      <c r="B36" s="9" t="s">
        <v>28</v>
      </c>
      <c r="C36" s="23">
        <f t="shared" si="5"/>
        <v>0</v>
      </c>
      <c r="D36" s="34">
        <v>0</v>
      </c>
      <c r="E36" s="44">
        <v>0</v>
      </c>
      <c r="F36" s="23">
        <f t="shared" si="6"/>
        <v>0</v>
      </c>
      <c r="G36" s="34">
        <v>0</v>
      </c>
      <c r="H36" s="44">
        <v>0</v>
      </c>
      <c r="I36" s="23">
        <f>SUM(J36:K36)</f>
        <v>0</v>
      </c>
      <c r="J36" s="34">
        <v>0</v>
      </c>
      <c r="K36" s="44">
        <v>0</v>
      </c>
      <c r="L36" s="23">
        <f t="shared" si="2"/>
        <v>0</v>
      </c>
      <c r="M36" s="54">
        <f t="shared" si="3"/>
        <v>0</v>
      </c>
      <c r="N36" s="54">
        <f t="shared" si="3"/>
        <v>0</v>
      </c>
    </row>
    <row r="37" spans="1:14" s="2" customFormat="1" ht="21" customHeight="1" x14ac:dyDescent="0.15">
      <c r="A37" s="59"/>
      <c r="B37" s="9" t="s">
        <v>29</v>
      </c>
      <c r="C37" s="23">
        <f t="shared" si="5"/>
        <v>3307</v>
      </c>
      <c r="D37" s="34">
        <v>3307</v>
      </c>
      <c r="E37" s="44">
        <v>0</v>
      </c>
      <c r="F37" s="23">
        <f t="shared" si="6"/>
        <v>1909</v>
      </c>
      <c r="G37" s="34">
        <v>1609</v>
      </c>
      <c r="H37" s="44">
        <v>300</v>
      </c>
      <c r="I37" s="23">
        <f>SUM(J37:K37)</f>
        <v>1937</v>
      </c>
      <c r="J37" s="34">
        <v>1937</v>
      </c>
      <c r="K37" s="44">
        <v>0</v>
      </c>
      <c r="L37" s="23">
        <f t="shared" si="2"/>
        <v>28</v>
      </c>
      <c r="M37" s="54">
        <f t="shared" si="3"/>
        <v>328</v>
      </c>
      <c r="N37" s="54">
        <f t="shared" si="3"/>
        <v>-300</v>
      </c>
    </row>
    <row r="38" spans="1:14" s="2" customFormat="1" ht="21" customHeight="1" x14ac:dyDescent="0.15">
      <c r="A38" s="59"/>
      <c r="B38" s="9" t="s">
        <v>30</v>
      </c>
      <c r="C38" s="23">
        <f t="shared" si="5"/>
        <v>600</v>
      </c>
      <c r="D38" s="34">
        <v>600</v>
      </c>
      <c r="E38" s="44">
        <v>0</v>
      </c>
      <c r="F38" s="23">
        <f t="shared" si="6"/>
        <v>0</v>
      </c>
      <c r="G38" s="34">
        <v>0</v>
      </c>
      <c r="H38" s="44">
        <v>0</v>
      </c>
      <c r="I38" s="23">
        <f>SUM(J38:K38)</f>
        <v>0</v>
      </c>
      <c r="J38" s="34">
        <v>0</v>
      </c>
      <c r="K38" s="44">
        <v>0</v>
      </c>
      <c r="L38" s="23">
        <f t="shared" si="2"/>
        <v>0</v>
      </c>
      <c r="M38" s="54">
        <f t="shared" si="3"/>
        <v>0</v>
      </c>
      <c r="N38" s="54">
        <f t="shared" si="3"/>
        <v>0</v>
      </c>
    </row>
    <row r="39" spans="1:14" s="2" customFormat="1" ht="21" customHeight="1" x14ac:dyDescent="0.15">
      <c r="A39" s="59"/>
      <c r="B39" s="12" t="s">
        <v>31</v>
      </c>
      <c r="C39" s="24">
        <f t="shared" si="5"/>
        <v>263</v>
      </c>
      <c r="D39" s="35">
        <v>262</v>
      </c>
      <c r="E39" s="45">
        <v>1</v>
      </c>
      <c r="F39" s="24">
        <f t="shared" si="6"/>
        <v>649</v>
      </c>
      <c r="G39" s="35">
        <v>487</v>
      </c>
      <c r="H39" s="45">
        <v>162</v>
      </c>
      <c r="I39" s="24">
        <f>SUM(J39:K39)</f>
        <v>101</v>
      </c>
      <c r="J39" s="35">
        <v>63</v>
      </c>
      <c r="K39" s="45">
        <v>38</v>
      </c>
      <c r="L39" s="24">
        <f t="shared" si="2"/>
        <v>-548</v>
      </c>
      <c r="M39" s="55">
        <f t="shared" si="3"/>
        <v>-424</v>
      </c>
      <c r="N39" s="55">
        <f t="shared" si="3"/>
        <v>-124</v>
      </c>
    </row>
    <row r="40" spans="1:14" s="2" customFormat="1" ht="21" customHeight="1" x14ac:dyDescent="0.15">
      <c r="A40" s="78" t="s">
        <v>26</v>
      </c>
      <c r="B40" s="79"/>
      <c r="C40" s="25">
        <f>C6/(269763+18352)*10000</f>
        <v>2.3948770456241428</v>
      </c>
      <c r="D40" s="36">
        <f>D6/269231*10000</f>
        <v>2.4885692955120327</v>
      </c>
      <c r="E40" s="36">
        <f>E6/17965*10000</f>
        <v>1.1132758140829391</v>
      </c>
      <c r="F40" s="25">
        <f>F6/(270349+17727)*10000</f>
        <v>2.985323317457893</v>
      </c>
      <c r="G40" s="36">
        <f>G6/270349*10000</f>
        <v>2.7741918779059658</v>
      </c>
      <c r="H40" s="36">
        <f>H6/17727*10000</f>
        <v>6.2052236701077454</v>
      </c>
      <c r="I40" s="25">
        <f>I6/(269203+17510)*10000</f>
        <v>3.2785398639057179</v>
      </c>
      <c r="J40" s="36">
        <f>J6/269203*10000</f>
        <v>2.8602950190005312</v>
      </c>
      <c r="K40" s="36">
        <f>K6/17510*10000</f>
        <v>9.7087378640776691</v>
      </c>
      <c r="L40" s="25">
        <v>0.2</v>
      </c>
      <c r="M40" s="36">
        <v>0</v>
      </c>
      <c r="N40" s="36">
        <v>3.5</v>
      </c>
    </row>
    <row r="41" spans="1:14" s="2" customFormat="1" ht="19.5" customHeight="1" x14ac:dyDescent="0.15">
      <c r="F41" s="46" t="s">
        <v>17</v>
      </c>
      <c r="I41" s="46" t="s">
        <v>17</v>
      </c>
    </row>
    <row r="42" spans="1:14" s="2" customFormat="1" ht="19.5" customHeight="1" x14ac:dyDescent="0.15"/>
    <row r="43" spans="1:14" s="2" customFormat="1" ht="19.5" customHeight="1" x14ac:dyDescent="0.15"/>
    <row r="44" spans="1:14" s="2" customFormat="1" ht="18.75" customHeight="1" x14ac:dyDescent="0.15"/>
    <row r="45" spans="1:14" s="2" customFormat="1" ht="18.75" customHeight="1" x14ac:dyDescent="0.15"/>
    <row r="46" spans="1:14" ht="18.75" customHeight="1" x14ac:dyDescent="0.15"/>
  </sheetData>
  <mergeCells count="28">
    <mergeCell ref="A1:M1"/>
    <mergeCell ref="A3:B3"/>
    <mergeCell ref="A5:B5"/>
    <mergeCell ref="A21:B21"/>
    <mergeCell ref="A40:B40"/>
    <mergeCell ref="C2:E3"/>
    <mergeCell ref="F2:H3"/>
    <mergeCell ref="I2:K3"/>
    <mergeCell ref="L2:N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28:A33"/>
    <mergeCell ref="A34:A39"/>
    <mergeCell ref="A6:A11"/>
    <mergeCell ref="A12:A16"/>
    <mergeCell ref="A17:A20"/>
    <mergeCell ref="A22:A24"/>
    <mergeCell ref="A25:A27"/>
  </mergeCells>
  <phoneticPr fontId="1"/>
  <dataValidations count="1">
    <dataValidation imeMode="off" allowBlank="1" showInputMessage="1" showErrorMessage="1" sqref="C6:N39"/>
  </dataValidations>
  <pageMargins left="0.94488188976377963" right="0.35433070866141736" top="0.6692913385826772" bottom="0.78740157480314965" header="0.51181102362204722" footer="0.51181102362204722"/>
  <pageSetup paperSize="9" scale="92" orientation="portrait" r:id="rId1"/>
  <headerFooter alignWithMargins="0">
    <oddFooter>&amp;C&amp;12 ２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令和４年火災の前年対比 </vt:lpstr>
      <vt:lpstr>'令和４年火災の前年対比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ｈｏｓｈｉ</dc:creator>
  <cp:lastModifiedBy>m</cp:lastModifiedBy>
  <cp:lastPrinted>2023-08-28T04:40:40Z</cp:lastPrinted>
  <dcterms:created xsi:type="dcterms:W3CDTF">2000-01-05T11:41:37Z</dcterms:created>
  <dcterms:modified xsi:type="dcterms:W3CDTF">2023-09-04T02:19:07Z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2023-08-28T02:54:26Z</vt:filetime>
  </property>
</Properties>
</file>