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8670" windowHeight="7920"/>
  </bookViews>
  <sheets>
    <sheet name="112民事事件件数" sheetId="27" r:id="rId1"/>
    <sheet name="113刑事事件件数" sheetId="28" r:id="rId2"/>
    <sheet name="114家事裁判事件件数" sheetId="29" r:id="rId3"/>
    <sheet name="115家事調停事件件数" sheetId="30" r:id="rId4"/>
    <sheet name="116少年保護事件人員" sheetId="31" r:id="rId5"/>
    <sheet name="117刑法犯罪の発生と検挙状況" sheetId="32" r:id="rId6"/>
    <sheet name="118交通事故発生状況（人身事故）" sheetId="33" r:id="rId7"/>
    <sheet name="119交通事故発生状況（幼児・児童・生徒・青少年・高齢" sheetId="34" r:id="rId8"/>
    <sheet name="121火災の発生状況及び損害額" sheetId="35" r:id="rId9"/>
    <sheet name="121火災の覚知別状況122火災の時間別発生状況" sheetId="36" r:id="rId10"/>
    <sheet name="123火災の原因別発生状況" sheetId="37" r:id="rId11"/>
    <sheet name="124消防水利" sheetId="38" r:id="rId12"/>
    <sheet name="125消防体制" sheetId="39" r:id="rId13"/>
    <sheet name="126救急出動状況" sheetId="40" r:id="rId14"/>
  </sheets>
  <calcPr calcId="145621"/>
</workbook>
</file>

<file path=xl/calcChain.xml><?xml version="1.0" encoding="utf-8"?>
<calcChain xmlns="http://schemas.openxmlformats.org/spreadsheetml/2006/main">
  <c r="J22" i="33" l="1"/>
  <c r="H22" i="33"/>
  <c r="E22" i="33"/>
  <c r="G22" i="33" s="1"/>
  <c r="D22" i="33"/>
  <c r="B22" i="33"/>
  <c r="H21" i="33"/>
  <c r="J21" i="33" s="1"/>
  <c r="G21" i="33"/>
  <c r="E21" i="33"/>
  <c r="B21" i="33"/>
  <c r="D21" i="33" s="1"/>
  <c r="J20" i="33"/>
  <c r="H20" i="33"/>
  <c r="E20" i="33"/>
  <c r="G20" i="33" s="1"/>
  <c r="D20" i="33"/>
  <c r="B20" i="33"/>
  <c r="H19" i="33"/>
  <c r="J19" i="33" s="1"/>
  <c r="G19" i="33"/>
  <c r="E19" i="33"/>
  <c r="B19" i="33"/>
  <c r="D19" i="33" s="1"/>
  <c r="J18" i="33"/>
  <c r="H18" i="33"/>
  <c r="E18" i="33"/>
  <c r="G18" i="33" s="1"/>
  <c r="D18" i="33"/>
  <c r="B18" i="33"/>
  <c r="H17" i="33"/>
  <c r="J17" i="33" s="1"/>
  <c r="G17" i="33"/>
  <c r="E17" i="33"/>
  <c r="B17" i="33"/>
  <c r="D17" i="33" s="1"/>
  <c r="J16" i="33"/>
  <c r="H16" i="33"/>
  <c r="E16" i="33"/>
  <c r="G16" i="33" s="1"/>
  <c r="D16" i="33"/>
  <c r="B16" i="33"/>
  <c r="H15" i="33"/>
  <c r="J15" i="33" s="1"/>
  <c r="G15" i="33"/>
  <c r="E15" i="33"/>
  <c r="B15" i="33"/>
  <c r="D15" i="33" s="1"/>
  <c r="J14" i="33"/>
  <c r="H14" i="33"/>
  <c r="E14" i="33"/>
  <c r="G14" i="33" s="1"/>
  <c r="D14" i="33"/>
  <c r="B14" i="33"/>
  <c r="H13" i="33"/>
  <c r="J13" i="33" s="1"/>
  <c r="G13" i="33"/>
  <c r="E13" i="33"/>
  <c r="B13" i="33"/>
  <c r="D13" i="33" s="1"/>
  <c r="J12" i="33"/>
  <c r="H12" i="33"/>
  <c r="E12" i="33"/>
  <c r="G12" i="33" s="1"/>
  <c r="D12" i="33"/>
  <c r="B12" i="33"/>
  <c r="J11" i="33"/>
  <c r="G11" i="33"/>
  <c r="D11" i="33"/>
  <c r="I9" i="33"/>
  <c r="J9" i="33" s="1"/>
  <c r="F9" i="33"/>
  <c r="G9" i="33" s="1"/>
  <c r="C9" i="33"/>
  <c r="D9" i="33" s="1"/>
</calcChain>
</file>

<file path=xl/sharedStrings.xml><?xml version="1.0" encoding="utf-8"?>
<sst xmlns="http://schemas.openxmlformats.org/spreadsheetml/2006/main" count="493" uniqueCount="240">
  <si>
    <t>事件の種類</t>
    <rPh sb="0" eb="1">
      <t>コト</t>
    </rPh>
    <rPh sb="1" eb="2">
      <t>ケン</t>
    </rPh>
    <rPh sb="3" eb="4">
      <t>タネ</t>
    </rPh>
    <rPh sb="4" eb="5">
      <t>タグイ</t>
    </rPh>
    <phoneticPr fontId="5"/>
  </si>
  <si>
    <t>新受</t>
    <rPh sb="0" eb="1">
      <t>シン</t>
    </rPh>
    <rPh sb="1" eb="2">
      <t>ウ</t>
    </rPh>
    <phoneticPr fontId="5"/>
  </si>
  <si>
    <t>既済</t>
    <rPh sb="0" eb="2">
      <t>キサイ</t>
    </rPh>
    <phoneticPr fontId="5"/>
  </si>
  <si>
    <t>未済</t>
    <rPh sb="0" eb="2">
      <t>ミサイ</t>
    </rPh>
    <phoneticPr fontId="5"/>
  </si>
  <si>
    <t>水戸地方裁判所本庁</t>
    <rPh sb="0" eb="2">
      <t>ミト</t>
    </rPh>
    <rPh sb="2" eb="4">
      <t>チホウ</t>
    </rPh>
    <rPh sb="4" eb="6">
      <t>サイバン</t>
    </rPh>
    <rPh sb="6" eb="7">
      <t>ショ</t>
    </rPh>
    <rPh sb="7" eb="9">
      <t>ホンチョウ</t>
    </rPh>
    <phoneticPr fontId="5"/>
  </si>
  <si>
    <t>総数</t>
    <rPh sb="0" eb="2">
      <t>ソウスウ</t>
    </rPh>
    <phoneticPr fontId="5"/>
  </si>
  <si>
    <t>訴訟</t>
    <rPh sb="0" eb="2">
      <t>ソショウ</t>
    </rPh>
    <phoneticPr fontId="5"/>
  </si>
  <si>
    <t>破産・再生・会社更生</t>
    <rPh sb="0" eb="2">
      <t>ハサン</t>
    </rPh>
    <rPh sb="3" eb="5">
      <t>サイセイ</t>
    </rPh>
    <rPh sb="6" eb="8">
      <t>カイシャ</t>
    </rPh>
    <rPh sb="8" eb="9">
      <t>コウセイ</t>
    </rPh>
    <rPh sb="9" eb="10">
      <t>セイ</t>
    </rPh>
    <phoneticPr fontId="5"/>
  </si>
  <si>
    <t>調停</t>
    <rPh sb="0" eb="2">
      <t>チョウテイ</t>
    </rPh>
    <phoneticPr fontId="5"/>
  </si>
  <si>
    <t>そ  の  他</t>
    <rPh sb="6" eb="7">
      <t>ホカ</t>
    </rPh>
    <phoneticPr fontId="5"/>
  </si>
  <si>
    <t>水戸簡易裁判所</t>
    <rPh sb="0" eb="1">
      <t>ミズ</t>
    </rPh>
    <rPh sb="1" eb="2">
      <t>ト</t>
    </rPh>
    <rPh sb="2" eb="3">
      <t>カン</t>
    </rPh>
    <rPh sb="3" eb="4">
      <t>エキ</t>
    </rPh>
    <rPh sb="4" eb="5">
      <t>サバ</t>
    </rPh>
    <rPh sb="5" eb="6">
      <t>ハン</t>
    </rPh>
    <rPh sb="6" eb="7">
      <t>ショ</t>
    </rPh>
    <phoneticPr fontId="5"/>
  </si>
  <si>
    <t>訴　　 訟</t>
    <rPh sb="0" eb="1">
      <t>ウッタ</t>
    </rPh>
    <rPh sb="4" eb="5">
      <t>アラソ</t>
    </rPh>
    <phoneticPr fontId="5"/>
  </si>
  <si>
    <t>支　　払　　督　　 促</t>
    <rPh sb="0" eb="1">
      <t>ササ</t>
    </rPh>
    <rPh sb="3" eb="4">
      <t>バライ</t>
    </rPh>
    <rPh sb="6" eb="7">
      <t>トク</t>
    </rPh>
    <rPh sb="10" eb="11">
      <t>ウナガ</t>
    </rPh>
    <phoneticPr fontId="5"/>
  </si>
  <si>
    <t>調　　 停</t>
    <rPh sb="0" eb="1">
      <t>チョウ</t>
    </rPh>
    <rPh sb="4" eb="5">
      <t>テイ</t>
    </rPh>
    <phoneticPr fontId="5"/>
  </si>
  <si>
    <t>資料：水戸地方裁判所</t>
    <rPh sb="0" eb="2">
      <t>シリョウ</t>
    </rPh>
    <rPh sb="3" eb="5">
      <t>ミト</t>
    </rPh>
    <rPh sb="5" eb="7">
      <t>チホウ</t>
    </rPh>
    <rPh sb="7" eb="9">
      <t>サイバン</t>
    </rPh>
    <rPh sb="9" eb="10">
      <t>ショ</t>
    </rPh>
    <phoneticPr fontId="5"/>
  </si>
  <si>
    <t>事件の種類</t>
    <rPh sb="0" eb="2">
      <t>ジケン</t>
    </rPh>
    <rPh sb="3" eb="5">
      <t>シュルイ</t>
    </rPh>
    <phoneticPr fontId="5"/>
  </si>
  <si>
    <t>新受</t>
    <rPh sb="0" eb="1">
      <t>シン</t>
    </rPh>
    <rPh sb="1" eb="2">
      <t>ウケ</t>
    </rPh>
    <phoneticPr fontId="5"/>
  </si>
  <si>
    <t>総数</t>
    <rPh sb="0" eb="1">
      <t>フサ</t>
    </rPh>
    <rPh sb="1" eb="2">
      <t>カズ</t>
    </rPh>
    <phoneticPr fontId="5"/>
  </si>
  <si>
    <t>その他</t>
    <rPh sb="2" eb="3">
      <t>タ</t>
    </rPh>
    <phoneticPr fontId="5"/>
  </si>
  <si>
    <t>水戸簡易裁判所</t>
    <rPh sb="0" eb="1">
      <t>ミズ</t>
    </rPh>
    <rPh sb="1" eb="2">
      <t>ト</t>
    </rPh>
    <rPh sb="2" eb="3">
      <t>カン</t>
    </rPh>
    <rPh sb="3" eb="4">
      <t>エキ</t>
    </rPh>
    <rPh sb="4" eb="7">
      <t>サイバンショ</t>
    </rPh>
    <phoneticPr fontId="5"/>
  </si>
  <si>
    <t>略式事件</t>
    <rPh sb="0" eb="1">
      <t>リャク</t>
    </rPh>
    <rPh sb="1" eb="2">
      <t>シキ</t>
    </rPh>
    <rPh sb="2" eb="4">
      <t>ジケン</t>
    </rPh>
    <phoneticPr fontId="5"/>
  </si>
  <si>
    <t>（単位：件）</t>
    <rPh sb="1" eb="3">
      <t>タンイ</t>
    </rPh>
    <rPh sb="4" eb="5">
      <t>ケン</t>
    </rPh>
    <phoneticPr fontId="5"/>
  </si>
  <si>
    <t>年別</t>
    <rPh sb="0" eb="2">
      <t>ネンベツ</t>
    </rPh>
    <phoneticPr fontId="5"/>
  </si>
  <si>
    <t>審判事件総数</t>
    <rPh sb="0" eb="2">
      <t>シンパン</t>
    </rPh>
    <rPh sb="2" eb="4">
      <t>ジケン</t>
    </rPh>
    <rPh sb="4" eb="6">
      <t>ソウスウ</t>
    </rPh>
    <phoneticPr fontId="5"/>
  </si>
  <si>
    <t>別表第一審判事件</t>
    <rPh sb="0" eb="2">
      <t>ベッピョウ</t>
    </rPh>
    <rPh sb="2" eb="4">
      <t>ダイイチ</t>
    </rPh>
    <rPh sb="4" eb="6">
      <t>シンパン</t>
    </rPh>
    <rPh sb="6" eb="8">
      <t>ジケン</t>
    </rPh>
    <phoneticPr fontId="5"/>
  </si>
  <si>
    <t>別表第二審判事件</t>
    <rPh sb="0" eb="2">
      <t>ベッピョウ</t>
    </rPh>
    <rPh sb="2" eb="4">
      <t>ダイニ</t>
    </rPh>
    <rPh sb="4" eb="6">
      <t>シンパン</t>
    </rPh>
    <rPh sb="6" eb="8">
      <t>ジケン</t>
    </rPh>
    <phoneticPr fontId="5"/>
  </si>
  <si>
    <t>別表第二審判事件</t>
    <rPh sb="0" eb="2">
      <t>ベッピョウ</t>
    </rPh>
    <rPh sb="2" eb="3">
      <t>ダイ</t>
    </rPh>
    <rPh sb="3" eb="4">
      <t>２</t>
    </rPh>
    <rPh sb="4" eb="6">
      <t>シンパン</t>
    </rPh>
    <rPh sb="6" eb="8">
      <t>ジケン</t>
    </rPh>
    <phoneticPr fontId="5"/>
  </si>
  <si>
    <t>水戸家庭裁判所本庁</t>
    <rPh sb="0" eb="2">
      <t>ミト</t>
    </rPh>
    <rPh sb="2" eb="4">
      <t>カテイ</t>
    </rPh>
    <rPh sb="4" eb="5">
      <t>サバ</t>
    </rPh>
    <rPh sb="5" eb="6">
      <t>ハン</t>
    </rPh>
    <rPh sb="6" eb="7">
      <t>ショ</t>
    </rPh>
    <rPh sb="7" eb="9">
      <t>ホンチョウ</t>
    </rPh>
    <phoneticPr fontId="5"/>
  </si>
  <si>
    <t>資料：水戸家庭裁判所</t>
    <rPh sb="0" eb="2">
      <t>シリョウ</t>
    </rPh>
    <rPh sb="3" eb="5">
      <t>ミト</t>
    </rPh>
    <rPh sb="5" eb="7">
      <t>カテイ</t>
    </rPh>
    <rPh sb="7" eb="9">
      <t>サイバン</t>
    </rPh>
    <rPh sb="9" eb="10">
      <t>ショ</t>
    </rPh>
    <phoneticPr fontId="5"/>
  </si>
  <si>
    <t>調停事件総数</t>
    <rPh sb="0" eb="2">
      <t>チョウテイ</t>
    </rPh>
    <rPh sb="2" eb="4">
      <t>ジケン</t>
    </rPh>
    <rPh sb="4" eb="6">
      <t>ソウスウ</t>
    </rPh>
    <phoneticPr fontId="5"/>
  </si>
  <si>
    <t>別表第二以外調停</t>
    <rPh sb="0" eb="2">
      <t>ベッピョウ</t>
    </rPh>
    <rPh sb="2" eb="4">
      <t>ダイニ</t>
    </rPh>
    <rPh sb="4" eb="6">
      <t>イガイ</t>
    </rPh>
    <rPh sb="6" eb="8">
      <t>チョウテイ</t>
    </rPh>
    <phoneticPr fontId="5"/>
  </si>
  <si>
    <t>別表第二調停事件</t>
    <rPh sb="0" eb="2">
      <t>ベッピョウ</t>
    </rPh>
    <rPh sb="2" eb="4">
      <t>ダイニ</t>
    </rPh>
    <rPh sb="4" eb="6">
      <t>チョウテイ</t>
    </rPh>
    <rPh sb="6" eb="8">
      <t>ジケン</t>
    </rPh>
    <phoneticPr fontId="5"/>
  </si>
  <si>
    <t>水戸家庭裁判所本庁</t>
    <rPh sb="0" eb="2">
      <t>ミト</t>
    </rPh>
    <rPh sb="2" eb="4">
      <t>カテイ</t>
    </rPh>
    <rPh sb="4" eb="6">
      <t>サイバン</t>
    </rPh>
    <rPh sb="6" eb="7">
      <t>ショ</t>
    </rPh>
    <rPh sb="7" eb="9">
      <t>ホンチョウ</t>
    </rPh>
    <phoneticPr fontId="5"/>
  </si>
  <si>
    <t>（単位：人）</t>
    <rPh sb="1" eb="3">
      <t>タンイ</t>
    </rPh>
    <rPh sb="4" eb="5">
      <t>ニン</t>
    </rPh>
    <phoneticPr fontId="5"/>
  </si>
  <si>
    <t>一般保護</t>
    <rPh sb="0" eb="2">
      <t>イッパン</t>
    </rPh>
    <rPh sb="2" eb="4">
      <t>ホゴ</t>
    </rPh>
    <phoneticPr fontId="5"/>
  </si>
  <si>
    <t>道路交通</t>
    <rPh sb="0" eb="2">
      <t>ドウロ</t>
    </rPh>
    <rPh sb="2" eb="4">
      <t>コウツウ</t>
    </rPh>
    <phoneticPr fontId="5"/>
  </si>
  <si>
    <t>水戸家庭裁判所本庁</t>
    <rPh sb="0" eb="2">
      <t>ミト</t>
    </rPh>
    <rPh sb="2" eb="4">
      <t>カテイ</t>
    </rPh>
    <rPh sb="4" eb="5">
      <t>サバ</t>
    </rPh>
    <rPh sb="5" eb="6">
      <t>ハン</t>
    </rPh>
    <rPh sb="6" eb="7">
      <t>ショ</t>
    </rPh>
    <rPh sb="7" eb="8">
      <t>ホン</t>
    </rPh>
    <rPh sb="8" eb="9">
      <t>チョウ</t>
    </rPh>
    <phoneticPr fontId="5"/>
  </si>
  <si>
    <t>年　別</t>
    <rPh sb="0" eb="1">
      <t>トシ</t>
    </rPh>
    <rPh sb="2" eb="3">
      <t>ベツ</t>
    </rPh>
    <phoneticPr fontId="5"/>
  </si>
  <si>
    <t>凶悪犯</t>
    <rPh sb="0" eb="3">
      <t>キョウアクハン</t>
    </rPh>
    <phoneticPr fontId="5"/>
  </si>
  <si>
    <t>盗犯</t>
    <rPh sb="0" eb="2">
      <t>トウハン</t>
    </rPh>
    <phoneticPr fontId="5"/>
  </si>
  <si>
    <t>粗暴犯</t>
    <rPh sb="0" eb="2">
      <t>ソボウ</t>
    </rPh>
    <rPh sb="2" eb="3">
      <t>ハン</t>
    </rPh>
    <phoneticPr fontId="5"/>
  </si>
  <si>
    <t>知能犯</t>
    <rPh sb="0" eb="3">
      <t>チノウハン</t>
    </rPh>
    <phoneticPr fontId="5"/>
  </si>
  <si>
    <t>風俗犯</t>
    <rPh sb="0" eb="2">
      <t>フウゾク</t>
    </rPh>
    <rPh sb="2" eb="3">
      <t>ハン</t>
    </rPh>
    <phoneticPr fontId="5"/>
  </si>
  <si>
    <t>その他</t>
    <rPh sb="0" eb="3">
      <t>ソノタ</t>
    </rPh>
    <phoneticPr fontId="5"/>
  </si>
  <si>
    <t>発　　　生　　　件　　　数</t>
    <rPh sb="0" eb="1">
      <t>パツ</t>
    </rPh>
    <rPh sb="4" eb="5">
      <t>ショウ</t>
    </rPh>
    <rPh sb="8" eb="9">
      <t>ケン</t>
    </rPh>
    <rPh sb="12" eb="13">
      <t>カズ</t>
    </rPh>
    <phoneticPr fontId="5"/>
  </si>
  <si>
    <t>検　　　挙　　　件　　　数</t>
    <rPh sb="0" eb="1">
      <t>ケン</t>
    </rPh>
    <rPh sb="4" eb="5">
      <t>キョ</t>
    </rPh>
    <rPh sb="8" eb="9">
      <t>ケン</t>
    </rPh>
    <rPh sb="12" eb="13">
      <t>カズ</t>
    </rPh>
    <phoneticPr fontId="5"/>
  </si>
  <si>
    <t>注） 　水戸警察署管内（水戸市・茨城町・大洗町）の件数です。</t>
    <rPh sb="0" eb="1">
      <t>チュウ</t>
    </rPh>
    <rPh sb="4" eb="6">
      <t>ミト</t>
    </rPh>
    <rPh sb="6" eb="8">
      <t>ケイサツ</t>
    </rPh>
    <rPh sb="8" eb="9">
      <t>ショ</t>
    </rPh>
    <rPh sb="9" eb="11">
      <t>カンナイ</t>
    </rPh>
    <rPh sb="12" eb="14">
      <t>ミト</t>
    </rPh>
    <rPh sb="14" eb="15">
      <t>シ</t>
    </rPh>
    <rPh sb="16" eb="18">
      <t>イバラキ</t>
    </rPh>
    <rPh sb="18" eb="19">
      <t>マチ</t>
    </rPh>
    <rPh sb="20" eb="22">
      <t>オオアライ</t>
    </rPh>
    <rPh sb="22" eb="23">
      <t>マチ</t>
    </rPh>
    <rPh sb="25" eb="27">
      <t>ケンスウ</t>
    </rPh>
    <phoneticPr fontId="5"/>
  </si>
  <si>
    <t>資料：水戸警察署</t>
    <rPh sb="0" eb="2">
      <t>シリョウ</t>
    </rPh>
    <rPh sb="3" eb="5">
      <t>ミト</t>
    </rPh>
    <rPh sb="5" eb="8">
      <t>ケイサツショ</t>
    </rPh>
    <phoneticPr fontId="5"/>
  </si>
  <si>
    <t>（単位：件，人）</t>
    <rPh sb="1" eb="3">
      <t>タンイ</t>
    </rPh>
    <rPh sb="4" eb="5">
      <t>ケン</t>
    </rPh>
    <rPh sb="6" eb="7">
      <t>ニン</t>
    </rPh>
    <phoneticPr fontId="5"/>
  </si>
  <si>
    <t>年月</t>
    <rPh sb="0" eb="2">
      <t>ネンゲツ</t>
    </rPh>
    <phoneticPr fontId="5"/>
  </si>
  <si>
    <t>件数</t>
    <rPh sb="0" eb="1">
      <t>ケン</t>
    </rPh>
    <rPh sb="1" eb="2">
      <t>カズ</t>
    </rPh>
    <phoneticPr fontId="5"/>
  </si>
  <si>
    <t>死者</t>
    <rPh sb="0" eb="1">
      <t>シ</t>
    </rPh>
    <rPh sb="1" eb="2">
      <t>モノ</t>
    </rPh>
    <phoneticPr fontId="5"/>
  </si>
  <si>
    <t>負傷者</t>
    <rPh sb="0" eb="2">
      <t>フショウ</t>
    </rPh>
    <rPh sb="2" eb="3">
      <t>モノ</t>
    </rPh>
    <phoneticPr fontId="5"/>
  </si>
  <si>
    <t>前年</t>
    <rPh sb="0" eb="2">
      <t>ゼンネン</t>
    </rPh>
    <phoneticPr fontId="5"/>
  </si>
  <si>
    <t>増減</t>
    <rPh sb="0" eb="2">
      <t>ゾウゲン</t>
    </rPh>
    <phoneticPr fontId="5"/>
  </si>
  <si>
    <t xml:space="preserve">          3</t>
  </si>
  <si>
    <t xml:space="preserve">          4</t>
  </si>
  <si>
    <t xml:space="preserve">          5</t>
  </si>
  <si>
    <t xml:space="preserve">          6</t>
  </si>
  <si>
    <t xml:space="preserve">          7</t>
  </si>
  <si>
    <t xml:space="preserve">          8</t>
  </si>
  <si>
    <t xml:space="preserve">          9</t>
  </si>
  <si>
    <t xml:space="preserve">          10</t>
  </si>
  <si>
    <t xml:space="preserve">          11</t>
  </si>
  <si>
    <t xml:space="preserve">          12</t>
  </si>
  <si>
    <t>区　　　　　　分</t>
    <rPh sb="0" eb="1">
      <t>ク</t>
    </rPh>
    <rPh sb="7" eb="8">
      <t>ブン</t>
    </rPh>
    <phoneticPr fontId="5"/>
  </si>
  <si>
    <t>幼・園児が関係した交通事故</t>
    <rPh sb="0" eb="1">
      <t>ヨウ</t>
    </rPh>
    <rPh sb="2" eb="4">
      <t>エンジ</t>
    </rPh>
    <rPh sb="5" eb="7">
      <t>カンケイ</t>
    </rPh>
    <rPh sb="9" eb="11">
      <t>コウツウ</t>
    </rPh>
    <rPh sb="11" eb="13">
      <t>ジコ</t>
    </rPh>
    <phoneticPr fontId="5"/>
  </si>
  <si>
    <t>死者数</t>
    <rPh sb="0" eb="3">
      <t>シシャスウ</t>
    </rPh>
    <phoneticPr fontId="5"/>
  </si>
  <si>
    <t>負傷者数</t>
    <rPh sb="0" eb="3">
      <t>フショウシャ</t>
    </rPh>
    <rPh sb="3" eb="4">
      <t>スウ</t>
    </rPh>
    <phoneticPr fontId="5"/>
  </si>
  <si>
    <t>小学生が関係した交通事故</t>
    <rPh sb="0" eb="3">
      <t>ショウガクセイ</t>
    </rPh>
    <rPh sb="4" eb="6">
      <t>カンケイ</t>
    </rPh>
    <rPh sb="8" eb="10">
      <t>コウツウ</t>
    </rPh>
    <rPh sb="10" eb="12">
      <t>ジコ</t>
    </rPh>
    <phoneticPr fontId="5"/>
  </si>
  <si>
    <t>中学生が関係した交通事故</t>
    <rPh sb="0" eb="3">
      <t>チュウガクセイ</t>
    </rPh>
    <rPh sb="4" eb="6">
      <t>カンケイ</t>
    </rPh>
    <rPh sb="8" eb="10">
      <t>コウツウ</t>
    </rPh>
    <rPh sb="10" eb="12">
      <t>ジコ</t>
    </rPh>
    <phoneticPr fontId="5"/>
  </si>
  <si>
    <t>高校生が関係した交通事故</t>
    <rPh sb="0" eb="3">
      <t>コウコウセイ</t>
    </rPh>
    <rPh sb="4" eb="6">
      <t>カンケイ</t>
    </rPh>
    <rPh sb="8" eb="10">
      <t>コウツウ</t>
    </rPh>
    <rPh sb="10" eb="12">
      <t>ジコ</t>
    </rPh>
    <phoneticPr fontId="5"/>
  </si>
  <si>
    <t>青少年（16歳以上24歳以下）が関係した交通事故</t>
    <rPh sb="0" eb="3">
      <t>セイショウネン</t>
    </rPh>
    <rPh sb="6" eb="7">
      <t>サイ</t>
    </rPh>
    <rPh sb="7" eb="9">
      <t>イジョウ</t>
    </rPh>
    <rPh sb="11" eb="14">
      <t>サイイカ</t>
    </rPh>
    <rPh sb="16" eb="18">
      <t>カンケイ</t>
    </rPh>
    <rPh sb="20" eb="22">
      <t>コウツウ</t>
    </rPh>
    <rPh sb="22" eb="24">
      <t>ジコ</t>
    </rPh>
    <phoneticPr fontId="5"/>
  </si>
  <si>
    <t>高齢者（65歳以上）が関係した交通事故</t>
    <rPh sb="0" eb="3">
      <t>コウレイシャ</t>
    </rPh>
    <rPh sb="6" eb="9">
      <t>サイイジョウ</t>
    </rPh>
    <rPh sb="11" eb="13">
      <t>カンケイ</t>
    </rPh>
    <rPh sb="15" eb="17">
      <t>コウツウ</t>
    </rPh>
    <rPh sb="17" eb="19">
      <t>ジコ</t>
    </rPh>
    <phoneticPr fontId="5"/>
  </si>
  <si>
    <t>火災件数</t>
    <rPh sb="0" eb="1">
      <t>ヒ</t>
    </rPh>
    <rPh sb="1" eb="2">
      <t>ワザワ</t>
    </rPh>
    <rPh sb="2" eb="3">
      <t>ケン</t>
    </rPh>
    <rPh sb="3" eb="4">
      <t>カズ</t>
    </rPh>
    <phoneticPr fontId="5"/>
  </si>
  <si>
    <t>焼損棟数</t>
    <rPh sb="0" eb="1">
      <t>ヤキ</t>
    </rPh>
    <rPh sb="1" eb="2">
      <t>ソン</t>
    </rPh>
    <rPh sb="2" eb="3">
      <t>トウ</t>
    </rPh>
    <rPh sb="3" eb="4">
      <t>スウ</t>
    </rPh>
    <phoneticPr fontId="5"/>
  </si>
  <si>
    <t>り災世帯数</t>
    <rPh sb="1" eb="2">
      <t>リサイ</t>
    </rPh>
    <rPh sb="2" eb="3">
      <t>ヨ</t>
    </rPh>
    <rPh sb="3" eb="4">
      <t>オビ</t>
    </rPh>
    <rPh sb="4" eb="5">
      <t>カズ</t>
    </rPh>
    <phoneticPr fontId="5"/>
  </si>
  <si>
    <t>り災
人員</t>
    <rPh sb="1" eb="2">
      <t>サイ</t>
    </rPh>
    <rPh sb="3" eb="4">
      <t>ヒト</t>
    </rPh>
    <rPh sb="4" eb="5">
      <t>イン</t>
    </rPh>
    <phoneticPr fontId="5"/>
  </si>
  <si>
    <t>焼損面積</t>
    <rPh sb="0" eb="1">
      <t>ヤキ</t>
    </rPh>
    <rPh sb="1" eb="2">
      <t>ソン</t>
    </rPh>
    <rPh sb="2" eb="3">
      <t>メン</t>
    </rPh>
    <rPh sb="3" eb="4">
      <t>セキ</t>
    </rPh>
    <phoneticPr fontId="5"/>
  </si>
  <si>
    <t>死傷者</t>
    <rPh sb="0" eb="1">
      <t>シ</t>
    </rPh>
    <rPh sb="1" eb="2">
      <t>キズ</t>
    </rPh>
    <rPh sb="2" eb="3">
      <t>モノ</t>
    </rPh>
    <phoneticPr fontId="5"/>
  </si>
  <si>
    <t>損 害 額 
（千円）</t>
    <rPh sb="0" eb="1">
      <t>ソン</t>
    </rPh>
    <rPh sb="2" eb="3">
      <t>ガイ</t>
    </rPh>
    <rPh sb="4" eb="5">
      <t>ガク</t>
    </rPh>
    <rPh sb="8" eb="10">
      <t>センエン</t>
    </rPh>
    <phoneticPr fontId="5"/>
  </si>
  <si>
    <t>計</t>
    <rPh sb="0" eb="1">
      <t>ケイ</t>
    </rPh>
    <phoneticPr fontId="5"/>
  </si>
  <si>
    <t>建物</t>
    <rPh sb="0" eb="1">
      <t>ダテ</t>
    </rPh>
    <rPh sb="1" eb="2">
      <t>モノ</t>
    </rPh>
    <phoneticPr fontId="5"/>
  </si>
  <si>
    <t>林野</t>
    <rPh sb="0" eb="1">
      <t>ハヤシ</t>
    </rPh>
    <rPh sb="1" eb="2">
      <t>ノ</t>
    </rPh>
    <phoneticPr fontId="5"/>
  </si>
  <si>
    <t>車両</t>
    <rPh sb="0" eb="1">
      <t>クルマ</t>
    </rPh>
    <rPh sb="1" eb="2">
      <t>リョウ</t>
    </rPh>
    <phoneticPr fontId="5"/>
  </si>
  <si>
    <t>船舶</t>
    <rPh sb="0" eb="1">
      <t>フネ</t>
    </rPh>
    <rPh sb="1" eb="2">
      <t>オオブネ</t>
    </rPh>
    <phoneticPr fontId="5"/>
  </si>
  <si>
    <t>全焼</t>
    <rPh sb="0" eb="1">
      <t>ゼン</t>
    </rPh>
    <rPh sb="1" eb="2">
      <t>ヤキ</t>
    </rPh>
    <phoneticPr fontId="5"/>
  </si>
  <si>
    <t>半焼</t>
    <rPh sb="0" eb="1">
      <t>ハン</t>
    </rPh>
    <rPh sb="1" eb="2">
      <t>ヤキ</t>
    </rPh>
    <phoneticPr fontId="5"/>
  </si>
  <si>
    <t>部分焼</t>
    <rPh sb="0" eb="2">
      <t>ブブン</t>
    </rPh>
    <rPh sb="2" eb="3">
      <t>ヤ</t>
    </rPh>
    <phoneticPr fontId="5"/>
  </si>
  <si>
    <t>全損</t>
    <rPh sb="0" eb="1">
      <t>ゼン</t>
    </rPh>
    <rPh sb="1" eb="2">
      <t>ソン</t>
    </rPh>
    <phoneticPr fontId="5"/>
  </si>
  <si>
    <t>半損</t>
    <rPh sb="0" eb="1">
      <t>ハン</t>
    </rPh>
    <rPh sb="1" eb="2">
      <t>ソン</t>
    </rPh>
    <phoneticPr fontId="5"/>
  </si>
  <si>
    <t>小損</t>
    <rPh sb="0" eb="1">
      <t>ショウソン</t>
    </rPh>
    <rPh sb="1" eb="2">
      <t>ソン</t>
    </rPh>
    <phoneticPr fontId="5"/>
  </si>
  <si>
    <t>建物床面積
（㎡）</t>
    <rPh sb="0" eb="2">
      <t>タテモノ</t>
    </rPh>
    <rPh sb="2" eb="5">
      <t>ユカメンセキ</t>
    </rPh>
    <phoneticPr fontId="5"/>
  </si>
  <si>
    <t>建物表面積
（㎡）</t>
    <rPh sb="0" eb="2">
      <t>タテモノ</t>
    </rPh>
    <rPh sb="2" eb="3">
      <t>ヒョウ</t>
    </rPh>
    <rPh sb="3" eb="5">
      <t>ユカメンセキ</t>
    </rPh>
    <phoneticPr fontId="5"/>
  </si>
  <si>
    <t>林野(a)</t>
    <rPh sb="0" eb="2">
      <t>リンヤ</t>
    </rPh>
    <phoneticPr fontId="5"/>
  </si>
  <si>
    <t>傷者</t>
    <rPh sb="0" eb="1">
      <t>キズ</t>
    </rPh>
    <rPh sb="1" eb="2">
      <t>モノ</t>
    </rPh>
    <phoneticPr fontId="5"/>
  </si>
  <si>
    <t>資料：消防本部火災予防課</t>
    <rPh sb="0" eb="2">
      <t>シリョウ</t>
    </rPh>
    <rPh sb="3" eb="5">
      <t>ショウボウ</t>
    </rPh>
    <rPh sb="5" eb="7">
      <t>ホンブ</t>
    </rPh>
    <rPh sb="7" eb="9">
      <t>カサイ</t>
    </rPh>
    <rPh sb="9" eb="11">
      <t>ヨボウ</t>
    </rPh>
    <rPh sb="11" eb="12">
      <t>カ</t>
    </rPh>
    <phoneticPr fontId="5"/>
  </si>
  <si>
    <t>年別</t>
    <rPh sb="0" eb="1">
      <t>ネン</t>
    </rPh>
    <rPh sb="1" eb="2">
      <t>ベツ</t>
    </rPh>
    <phoneticPr fontId="5"/>
  </si>
  <si>
    <t>専用電話</t>
    <rPh sb="0" eb="2">
      <t>センヨウ</t>
    </rPh>
    <rPh sb="2" eb="4">
      <t>デンワ</t>
    </rPh>
    <phoneticPr fontId="5"/>
  </si>
  <si>
    <t>加入電話</t>
    <rPh sb="0" eb="2">
      <t>カニュウ</t>
    </rPh>
    <rPh sb="2" eb="4">
      <t>デンワ</t>
    </rPh>
    <phoneticPr fontId="5"/>
  </si>
  <si>
    <t>警察電話</t>
    <rPh sb="0" eb="2">
      <t>ケイサツ</t>
    </rPh>
    <rPh sb="2" eb="4">
      <t>デンワ</t>
    </rPh>
    <phoneticPr fontId="5"/>
  </si>
  <si>
    <t>事後聞知</t>
    <rPh sb="0" eb="2">
      <t>ジゴ</t>
    </rPh>
    <rPh sb="2" eb="4">
      <t>ブンチ</t>
    </rPh>
    <phoneticPr fontId="5"/>
  </si>
  <si>
    <t>駆け付け</t>
    <rPh sb="0" eb="1">
      <t>カ</t>
    </rPh>
    <rPh sb="2" eb="3">
      <t>ツ</t>
    </rPh>
    <phoneticPr fontId="5"/>
  </si>
  <si>
    <t>望楼</t>
    <rPh sb="0" eb="2">
      <t>ボウロウ</t>
    </rPh>
    <phoneticPr fontId="5"/>
  </si>
  <si>
    <t>その他</t>
    <rPh sb="2" eb="3">
      <t>ホカ</t>
    </rPh>
    <phoneticPr fontId="5"/>
  </si>
  <si>
    <t>-</t>
  </si>
  <si>
    <t>資料：消防本部消防救助課</t>
    <rPh sb="0" eb="2">
      <t>シリョウ</t>
    </rPh>
    <rPh sb="3" eb="5">
      <t>ショウボウ</t>
    </rPh>
    <rPh sb="5" eb="7">
      <t>ホンブ</t>
    </rPh>
    <rPh sb="7" eb="9">
      <t>ショウボウ</t>
    </rPh>
    <rPh sb="9" eb="11">
      <t>キュウジョ</t>
    </rPh>
    <rPh sb="11" eb="12">
      <t>カ</t>
    </rPh>
    <phoneticPr fontId="5"/>
  </si>
  <si>
    <t>0～3時</t>
    <rPh sb="3" eb="4">
      <t>ジ</t>
    </rPh>
    <phoneticPr fontId="5"/>
  </si>
  <si>
    <t>3～6時</t>
    <rPh sb="3" eb="4">
      <t>ジ</t>
    </rPh>
    <phoneticPr fontId="5"/>
  </si>
  <si>
    <t>6～9時</t>
    <rPh sb="3" eb="4">
      <t>ジ</t>
    </rPh>
    <phoneticPr fontId="5"/>
  </si>
  <si>
    <t>9～12時</t>
    <rPh sb="4" eb="5">
      <t>ジ</t>
    </rPh>
    <phoneticPr fontId="5"/>
  </si>
  <si>
    <t>12～15時</t>
    <rPh sb="5" eb="6">
      <t>ジ</t>
    </rPh>
    <phoneticPr fontId="5"/>
  </si>
  <si>
    <t>15～18時</t>
    <rPh sb="5" eb="6">
      <t>ジ</t>
    </rPh>
    <phoneticPr fontId="5"/>
  </si>
  <si>
    <t>18～21時</t>
    <rPh sb="5" eb="6">
      <t>ジ</t>
    </rPh>
    <phoneticPr fontId="5"/>
  </si>
  <si>
    <t>21～24時</t>
    <rPh sb="5" eb="6">
      <t>ジ</t>
    </rPh>
    <phoneticPr fontId="5"/>
  </si>
  <si>
    <t>出火時間
不明</t>
    <rPh sb="0" eb="2">
      <t>シュッカ</t>
    </rPh>
    <rPh sb="2" eb="4">
      <t>ジカン</t>
    </rPh>
    <rPh sb="5" eb="6">
      <t>フ</t>
    </rPh>
    <rPh sb="6" eb="7">
      <t>メイ</t>
    </rPh>
    <phoneticPr fontId="5"/>
  </si>
  <si>
    <t>各年1月1日現在</t>
    <rPh sb="0" eb="1">
      <t>カク</t>
    </rPh>
    <rPh sb="1" eb="2">
      <t>ネン</t>
    </rPh>
    <rPh sb="3" eb="4">
      <t>ガツ</t>
    </rPh>
    <rPh sb="5" eb="6">
      <t>ニチ</t>
    </rPh>
    <rPh sb="6" eb="8">
      <t>ゲンザイ</t>
    </rPh>
    <phoneticPr fontId="5"/>
  </si>
  <si>
    <t>消火栓</t>
    <rPh sb="0" eb="1">
      <t>ケ</t>
    </rPh>
    <rPh sb="1" eb="2">
      <t>ヒ</t>
    </rPh>
    <rPh sb="2" eb="3">
      <t>セン</t>
    </rPh>
    <phoneticPr fontId="5"/>
  </si>
  <si>
    <t>防火水槽</t>
    <rPh sb="0" eb="2">
      <t>ボウカ</t>
    </rPh>
    <rPh sb="2" eb="4">
      <t>スイソウ</t>
    </rPh>
    <phoneticPr fontId="5"/>
  </si>
  <si>
    <t>防火用池等</t>
    <rPh sb="0" eb="3">
      <t>ボウカヨウ</t>
    </rPh>
    <rPh sb="3" eb="4">
      <t>イケ</t>
    </rPh>
    <rPh sb="4" eb="5">
      <t>トウ</t>
    </rPh>
    <phoneticPr fontId="5"/>
  </si>
  <si>
    <t>自然水利</t>
    <rPh sb="0" eb="2">
      <t>シゼン</t>
    </rPh>
    <rPh sb="2" eb="4">
      <t>スイリ</t>
    </rPh>
    <phoneticPr fontId="5"/>
  </si>
  <si>
    <t>公設</t>
    <rPh sb="0" eb="2">
      <t>コウセツ</t>
    </rPh>
    <phoneticPr fontId="5"/>
  </si>
  <si>
    <t>私設</t>
    <rPh sb="0" eb="2">
      <t>シセツ</t>
    </rPh>
    <phoneticPr fontId="5"/>
  </si>
  <si>
    <t>40㎡以上</t>
    <rPh sb="3" eb="5">
      <t>イジョウ</t>
    </rPh>
    <phoneticPr fontId="5"/>
  </si>
  <si>
    <t>40㎡未満</t>
    <rPh sb="3" eb="5">
      <t>ミマン</t>
    </rPh>
    <phoneticPr fontId="5"/>
  </si>
  <si>
    <t>貯水池</t>
    <rPh sb="0" eb="3">
      <t>チョスイチ</t>
    </rPh>
    <phoneticPr fontId="5"/>
  </si>
  <si>
    <t>溜池</t>
    <rPh sb="0" eb="1">
      <t>タメ</t>
    </rPh>
    <rPh sb="1" eb="2">
      <t>イケ</t>
    </rPh>
    <phoneticPr fontId="5"/>
  </si>
  <si>
    <t>風致池</t>
    <rPh sb="0" eb="2">
      <t>フウチ</t>
    </rPh>
    <rPh sb="2" eb="3">
      <t>イケ</t>
    </rPh>
    <phoneticPr fontId="5"/>
  </si>
  <si>
    <t xml:space="preserve"> 資料：消防本部消防救助課</t>
    <rPh sb="1" eb="3">
      <t>シリョウ</t>
    </rPh>
    <rPh sb="4" eb="6">
      <t>ショウボウ</t>
    </rPh>
    <rPh sb="6" eb="8">
      <t>ホンブ</t>
    </rPh>
    <rPh sb="8" eb="10">
      <t>ショウボウ</t>
    </rPh>
    <rPh sb="10" eb="12">
      <t>キュウジョ</t>
    </rPh>
    <rPh sb="12" eb="13">
      <t>カ</t>
    </rPh>
    <phoneticPr fontId="5"/>
  </si>
  <si>
    <r>
      <t>消防署</t>
    </r>
    <r>
      <rPr>
        <sz val="11"/>
        <color theme="1"/>
        <rFont val="ＭＳ Ｐゴシック"/>
        <family val="2"/>
        <charset val="128"/>
        <scheme val="minor"/>
      </rPr>
      <t/>
    </r>
    <rPh sb="0" eb="1">
      <t>ケ</t>
    </rPh>
    <rPh sb="1" eb="2">
      <t>ボウ</t>
    </rPh>
    <rPh sb="2" eb="3">
      <t>ショ</t>
    </rPh>
    <phoneticPr fontId="5"/>
  </si>
  <si>
    <t>消防団
分団数</t>
    <rPh sb="0" eb="1">
      <t>ケ</t>
    </rPh>
    <rPh sb="1" eb="2">
      <t>ボウ</t>
    </rPh>
    <rPh sb="2" eb="3">
      <t>ダン</t>
    </rPh>
    <rPh sb="4" eb="5">
      <t>ブン</t>
    </rPh>
    <rPh sb="5" eb="6">
      <t>ダン</t>
    </rPh>
    <rPh sb="6" eb="7">
      <t>スウ</t>
    </rPh>
    <phoneticPr fontId="5"/>
  </si>
  <si>
    <t>消防ポンプ等保有台数</t>
    <rPh sb="0" eb="2">
      <t>ショウボウ</t>
    </rPh>
    <rPh sb="5" eb="6">
      <t>トウ</t>
    </rPh>
    <rPh sb="6" eb="8">
      <t>ホユウ</t>
    </rPh>
    <rPh sb="8" eb="10">
      <t>ダイスウ</t>
    </rPh>
    <phoneticPr fontId="5"/>
  </si>
  <si>
    <t>普通消防車</t>
    <rPh sb="0" eb="2">
      <t>フツウ</t>
    </rPh>
    <rPh sb="2" eb="5">
      <t>ショウボウシャ</t>
    </rPh>
    <phoneticPr fontId="5"/>
  </si>
  <si>
    <t>水槽付
消防車</t>
    <rPh sb="0" eb="1">
      <t>ミズ</t>
    </rPh>
    <rPh sb="1" eb="2">
      <t>ソウ</t>
    </rPh>
    <rPh sb="2" eb="3">
      <t>ツキ</t>
    </rPh>
    <rPh sb="4" eb="5">
      <t>ケ</t>
    </rPh>
    <rPh sb="5" eb="6">
      <t>ボウ</t>
    </rPh>
    <rPh sb="6" eb="7">
      <t>クルマ</t>
    </rPh>
    <phoneticPr fontId="5"/>
  </si>
  <si>
    <t>はしご付
消防車</t>
    <rPh sb="3" eb="4">
      <t>ツキ</t>
    </rPh>
    <rPh sb="5" eb="6">
      <t>ケ</t>
    </rPh>
    <rPh sb="6" eb="7">
      <t>ボウ</t>
    </rPh>
    <rPh sb="7" eb="8">
      <t>クルマ</t>
    </rPh>
    <phoneticPr fontId="5"/>
  </si>
  <si>
    <t>化学消防車</t>
    <rPh sb="0" eb="2">
      <t>カガク</t>
    </rPh>
    <rPh sb="2" eb="5">
      <t>ショウボウシャ</t>
    </rPh>
    <phoneticPr fontId="5"/>
  </si>
  <si>
    <t>救急車</t>
    <rPh sb="0" eb="1">
      <t>スク</t>
    </rPh>
    <rPh sb="1" eb="2">
      <t>キュウ</t>
    </rPh>
    <rPh sb="2" eb="3">
      <t>クルマ</t>
    </rPh>
    <phoneticPr fontId="5"/>
  </si>
  <si>
    <t>資料：消防本部消防総務課</t>
    <rPh sb="0" eb="2">
      <t>シリョウ</t>
    </rPh>
    <rPh sb="3" eb="5">
      <t>ショウボウ</t>
    </rPh>
    <rPh sb="5" eb="7">
      <t>ホンブ</t>
    </rPh>
    <rPh sb="7" eb="9">
      <t>ショウボウ</t>
    </rPh>
    <rPh sb="9" eb="11">
      <t>ソウム</t>
    </rPh>
    <rPh sb="11" eb="12">
      <t>カ</t>
    </rPh>
    <phoneticPr fontId="5"/>
  </si>
  <si>
    <t>事故別出動件数</t>
    <rPh sb="0" eb="1">
      <t>コト</t>
    </rPh>
    <rPh sb="1" eb="2">
      <t>ユエ</t>
    </rPh>
    <rPh sb="2" eb="3">
      <t>ベツ</t>
    </rPh>
    <rPh sb="3" eb="4">
      <t>デ</t>
    </rPh>
    <rPh sb="4" eb="5">
      <t>ドウ</t>
    </rPh>
    <rPh sb="5" eb="6">
      <t>ケン</t>
    </rPh>
    <rPh sb="6" eb="7">
      <t>カズ</t>
    </rPh>
    <phoneticPr fontId="5"/>
  </si>
  <si>
    <t>火災</t>
    <rPh sb="0" eb="2">
      <t>カサイ</t>
    </rPh>
    <phoneticPr fontId="5"/>
  </si>
  <si>
    <t>自然災害</t>
    <rPh sb="0" eb="2">
      <t>シゼン</t>
    </rPh>
    <rPh sb="2" eb="4">
      <t>サイガイ</t>
    </rPh>
    <phoneticPr fontId="5"/>
  </si>
  <si>
    <t>水難</t>
    <rPh sb="0" eb="2">
      <t>スイナン</t>
    </rPh>
    <phoneticPr fontId="5"/>
  </si>
  <si>
    <t>交通</t>
    <rPh sb="0" eb="2">
      <t>コウツウ</t>
    </rPh>
    <phoneticPr fontId="5"/>
  </si>
  <si>
    <t>労働災害</t>
    <rPh sb="0" eb="2">
      <t>ロウドウ</t>
    </rPh>
    <rPh sb="2" eb="4">
      <t>サイガイ</t>
    </rPh>
    <phoneticPr fontId="5"/>
  </si>
  <si>
    <t>運動競技</t>
    <rPh sb="0" eb="2">
      <t>ウンドウ</t>
    </rPh>
    <rPh sb="2" eb="4">
      <t>キョウギ</t>
    </rPh>
    <phoneticPr fontId="5"/>
  </si>
  <si>
    <t>一般負傷</t>
    <rPh sb="0" eb="2">
      <t>イッパン</t>
    </rPh>
    <rPh sb="2" eb="4">
      <t>フショウ</t>
    </rPh>
    <phoneticPr fontId="5"/>
  </si>
  <si>
    <t>加害</t>
    <rPh sb="0" eb="2">
      <t>カガイ</t>
    </rPh>
    <phoneticPr fontId="5"/>
  </si>
  <si>
    <t>自損行為</t>
    <rPh sb="0" eb="1">
      <t>ジソン</t>
    </rPh>
    <rPh sb="1" eb="2">
      <t>ソン</t>
    </rPh>
    <rPh sb="2" eb="4">
      <t>コウイ</t>
    </rPh>
    <phoneticPr fontId="5"/>
  </si>
  <si>
    <t>急病</t>
    <rPh sb="0" eb="2">
      <t>キュウビョウ</t>
    </rPh>
    <phoneticPr fontId="5"/>
  </si>
  <si>
    <t>　　資料：消防本部救急課</t>
    <rPh sb="2" eb="4">
      <t>シリョウ</t>
    </rPh>
    <rPh sb="5" eb="7">
      <t>ショウボウ</t>
    </rPh>
    <rPh sb="7" eb="9">
      <t>ホンブ</t>
    </rPh>
    <rPh sb="9" eb="11">
      <t>キュウキュウ</t>
    </rPh>
    <rPh sb="11" eb="12">
      <t>カ</t>
    </rPh>
    <phoneticPr fontId="5"/>
  </si>
  <si>
    <t>搬送人員</t>
    <rPh sb="0" eb="2">
      <t>ハンソウ</t>
    </rPh>
    <rPh sb="2" eb="4">
      <t>ジンイン</t>
    </rPh>
    <phoneticPr fontId="4"/>
  </si>
  <si>
    <t>消防職員</t>
    <rPh sb="0" eb="2">
      <t>ショウボウ</t>
    </rPh>
    <rPh sb="2" eb="4">
      <t>ショクイン</t>
    </rPh>
    <phoneticPr fontId="5"/>
  </si>
  <si>
    <t>消防団員</t>
    <rPh sb="0" eb="1">
      <t>ケ</t>
    </rPh>
    <rPh sb="1" eb="2">
      <t>ボウ</t>
    </rPh>
    <rPh sb="2" eb="3">
      <t>ダン</t>
    </rPh>
    <rPh sb="3" eb="4">
      <t>イン</t>
    </rPh>
    <phoneticPr fontId="5"/>
  </si>
  <si>
    <t>民事執行事件</t>
    <rPh sb="0" eb="2">
      <t>ミンジ</t>
    </rPh>
    <rPh sb="2" eb="4">
      <t>シッコウ</t>
    </rPh>
    <rPh sb="4" eb="6">
      <t>ジケン</t>
    </rPh>
    <phoneticPr fontId="5"/>
  </si>
  <si>
    <t>注)　1　数値は，概数です。</t>
    <rPh sb="5" eb="7">
      <t>スウチ</t>
    </rPh>
    <rPh sb="9" eb="11">
      <t>ガイスウ</t>
    </rPh>
    <phoneticPr fontId="4"/>
  </si>
  <si>
    <t>注)　 １ 　「別表第一事件」とは，子の氏の変更許可，相続放棄，名の変更の許可，後見人の選任，養子縁組の許可などです。</t>
    <rPh sb="0" eb="1">
      <t>チュウ</t>
    </rPh>
    <rPh sb="8" eb="10">
      <t>ベッピョウ</t>
    </rPh>
    <rPh sb="10" eb="11">
      <t>ダイ</t>
    </rPh>
    <rPh sb="11" eb="12">
      <t>１</t>
    </rPh>
    <rPh sb="12" eb="14">
      <t>ジケン</t>
    </rPh>
    <rPh sb="18" eb="19">
      <t>コ</t>
    </rPh>
    <rPh sb="20" eb="21">
      <t>シ</t>
    </rPh>
    <rPh sb="22" eb="24">
      <t>ヘンコウ</t>
    </rPh>
    <rPh sb="24" eb="26">
      <t>キョカ</t>
    </rPh>
    <rPh sb="27" eb="29">
      <t>ソウゾク</t>
    </rPh>
    <rPh sb="29" eb="31">
      <t>ホウキ</t>
    </rPh>
    <rPh sb="32" eb="33">
      <t>ナ</t>
    </rPh>
    <rPh sb="34" eb="36">
      <t>ヘンコウ</t>
    </rPh>
    <rPh sb="37" eb="39">
      <t>キョカ</t>
    </rPh>
    <rPh sb="40" eb="43">
      <t>コウケンニン</t>
    </rPh>
    <rPh sb="44" eb="46">
      <t>センニン</t>
    </rPh>
    <rPh sb="47" eb="49">
      <t>ヨウシ</t>
    </rPh>
    <rPh sb="49" eb="51">
      <t>エングミ</t>
    </rPh>
    <rPh sb="52" eb="54">
      <t>キョカ</t>
    </rPh>
    <phoneticPr fontId="5"/>
  </si>
  <si>
    <t xml:space="preserve">     　 2   「別表第二事件」とは，親権者の変更，養育料の請求，婚姻費用の分担，遺産分割などです。</t>
    <rPh sb="12" eb="14">
      <t>ベッピョウ</t>
    </rPh>
    <rPh sb="14" eb="15">
      <t>ダイ</t>
    </rPh>
    <rPh sb="15" eb="16">
      <t>２</t>
    </rPh>
    <rPh sb="16" eb="18">
      <t>ジケン</t>
    </rPh>
    <rPh sb="22" eb="25">
      <t>シンケンシャ</t>
    </rPh>
    <rPh sb="26" eb="28">
      <t>ヘンコウ</t>
    </rPh>
    <rPh sb="29" eb="32">
      <t>ヨウイクリョウ</t>
    </rPh>
    <rPh sb="33" eb="35">
      <t>セイキュウ</t>
    </rPh>
    <rPh sb="36" eb="38">
      <t>コンイン</t>
    </rPh>
    <rPh sb="38" eb="40">
      <t>ヒヨウ</t>
    </rPh>
    <rPh sb="41" eb="43">
      <t>ブンタン</t>
    </rPh>
    <rPh sb="44" eb="46">
      <t>イサン</t>
    </rPh>
    <rPh sb="46" eb="48">
      <t>ブンカツ</t>
    </rPh>
    <phoneticPr fontId="5"/>
  </si>
  <si>
    <t>注)  １　 「別表第二調停事件」とは，親権者の変更，養育料の請求，婚姻費用の分担，遺産分割などです。</t>
    <rPh sb="0" eb="1">
      <t>チュウ</t>
    </rPh>
    <rPh sb="8" eb="10">
      <t>ベッピョウ</t>
    </rPh>
    <rPh sb="10" eb="12">
      <t>ダイニ</t>
    </rPh>
    <rPh sb="12" eb="14">
      <t>チョウテイ</t>
    </rPh>
    <rPh sb="14" eb="16">
      <t>ジケン</t>
    </rPh>
    <rPh sb="20" eb="23">
      <t>シンケンシャ</t>
    </rPh>
    <rPh sb="24" eb="26">
      <t>ヘンコウ</t>
    </rPh>
    <rPh sb="27" eb="30">
      <t>ヨウイクリョウ</t>
    </rPh>
    <rPh sb="31" eb="33">
      <t>セイキュウ</t>
    </rPh>
    <rPh sb="34" eb="36">
      <t>コンイン</t>
    </rPh>
    <rPh sb="36" eb="38">
      <t>ヒヨウ</t>
    </rPh>
    <rPh sb="39" eb="41">
      <t>ブンタン</t>
    </rPh>
    <rPh sb="42" eb="44">
      <t>イサン</t>
    </rPh>
    <rPh sb="44" eb="46">
      <t>ブンカツ</t>
    </rPh>
    <phoneticPr fontId="5"/>
  </si>
  <si>
    <t>資料：防災・危機管理課</t>
    <rPh sb="0" eb="2">
      <t>シリョウ</t>
    </rPh>
    <rPh sb="3" eb="5">
      <t>ボウサイ</t>
    </rPh>
    <rPh sb="6" eb="8">
      <t>キキ</t>
    </rPh>
    <rPh sb="8" eb="10">
      <t>カンリ</t>
    </rPh>
    <rPh sb="10" eb="11">
      <t>カ</t>
    </rPh>
    <phoneticPr fontId="5"/>
  </si>
  <si>
    <t>各年４月1日現在</t>
    <rPh sb="0" eb="1">
      <t>カク</t>
    </rPh>
    <rPh sb="1" eb="2">
      <t>ネン</t>
    </rPh>
    <rPh sb="3" eb="4">
      <t>ゲツ</t>
    </rPh>
    <rPh sb="5" eb="6">
      <t>ニチ</t>
    </rPh>
    <rPh sb="6" eb="8">
      <t>ゲンザイ</t>
    </rPh>
    <phoneticPr fontId="5"/>
  </si>
  <si>
    <t>たばこ</t>
    <phoneticPr fontId="5"/>
  </si>
  <si>
    <t>たき火</t>
    <rPh sb="2" eb="3">
      <t>ヒ</t>
    </rPh>
    <phoneticPr fontId="5"/>
  </si>
  <si>
    <t>火遊び</t>
    <rPh sb="0" eb="1">
      <t>ヒ</t>
    </rPh>
    <rPh sb="1" eb="2">
      <t>ユウ</t>
    </rPh>
    <phoneticPr fontId="5"/>
  </si>
  <si>
    <t>こんろ</t>
    <phoneticPr fontId="5"/>
  </si>
  <si>
    <t>放火
(疑いを含む)</t>
    <rPh sb="0" eb="1">
      <t>ホウ</t>
    </rPh>
    <rPh sb="1" eb="2">
      <t>ヒ</t>
    </rPh>
    <rPh sb="4" eb="5">
      <t>ウタガ</t>
    </rPh>
    <rPh sb="7" eb="8">
      <t>フク</t>
    </rPh>
    <phoneticPr fontId="5"/>
  </si>
  <si>
    <t>ふろ・
かまど</t>
    <phoneticPr fontId="5"/>
  </si>
  <si>
    <t>ストーブ</t>
    <phoneticPr fontId="5"/>
  </si>
  <si>
    <t>調査中
・不明</t>
    <rPh sb="0" eb="1">
      <t>チョウ</t>
    </rPh>
    <rPh sb="1" eb="2">
      <t>ジャ</t>
    </rPh>
    <rPh sb="2" eb="3">
      <t>ナカ</t>
    </rPh>
    <rPh sb="5" eb="6">
      <t>フ</t>
    </rPh>
    <rPh sb="6" eb="7">
      <t>メイ</t>
    </rPh>
    <phoneticPr fontId="5"/>
  </si>
  <si>
    <t>平成30年1月～12月（単位：件）</t>
    <rPh sb="0" eb="2">
      <t>ヘイセイ</t>
    </rPh>
    <rPh sb="4" eb="5">
      <t>ネン</t>
    </rPh>
    <rPh sb="6" eb="7">
      <t>ガツ</t>
    </rPh>
    <rPh sb="10" eb="11">
      <t>ガツ</t>
    </rPh>
    <rPh sb="12" eb="14">
      <t>タンイ</t>
    </rPh>
    <rPh sb="15" eb="16">
      <t>ケン</t>
    </rPh>
    <phoneticPr fontId="5"/>
  </si>
  <si>
    <t>平成 26  年</t>
    <rPh sb="0" eb="2">
      <t>ヘイセイ</t>
    </rPh>
    <rPh sb="7" eb="8">
      <t>ネン</t>
    </rPh>
    <phoneticPr fontId="5"/>
  </si>
  <si>
    <t>27</t>
    <phoneticPr fontId="4"/>
  </si>
  <si>
    <t>28</t>
    <phoneticPr fontId="4"/>
  </si>
  <si>
    <t>29</t>
    <phoneticPr fontId="4"/>
  </si>
  <si>
    <t>30</t>
    <phoneticPr fontId="4"/>
  </si>
  <si>
    <t>平成 26 年</t>
    <rPh sb="0" eb="2">
      <t>ヘイセイ</t>
    </rPh>
    <rPh sb="6" eb="7">
      <t>ネン</t>
    </rPh>
    <phoneticPr fontId="5"/>
  </si>
  <si>
    <t>平成26年</t>
    <rPh sb="0" eb="2">
      <t>ヘイセイ</t>
    </rPh>
    <rPh sb="4" eb="5">
      <t>ネン</t>
    </rPh>
    <phoneticPr fontId="5"/>
  </si>
  <si>
    <t>30</t>
    <phoneticPr fontId="5"/>
  </si>
  <si>
    <t>平成30年1月</t>
    <rPh sb="0" eb="2">
      <t>ヘイセイ</t>
    </rPh>
    <rPh sb="4" eb="5">
      <t>ネン</t>
    </rPh>
    <rPh sb="6" eb="7">
      <t>ガツ</t>
    </rPh>
    <phoneticPr fontId="5"/>
  </si>
  <si>
    <t>平成27年</t>
    <rPh sb="0" eb="2">
      <t>ヘイセイ</t>
    </rPh>
    <rPh sb="4" eb="5">
      <t>ネン</t>
    </rPh>
    <phoneticPr fontId="5"/>
  </si>
  <si>
    <t>平成30年</t>
    <rPh sb="0" eb="2">
      <t>ヘイセイ</t>
    </rPh>
    <rPh sb="4" eb="5">
      <t>ネン</t>
    </rPh>
    <phoneticPr fontId="5"/>
  </si>
  <si>
    <t>　　　2　未済は，平成30年12月31日現在の件数です。</t>
    <phoneticPr fontId="4"/>
  </si>
  <si>
    <t>　　　2　未済は，平成30年12月31日現在の件数です。</t>
    <phoneticPr fontId="4"/>
  </si>
  <si>
    <t xml:space="preserve">   27</t>
    <phoneticPr fontId="4"/>
  </si>
  <si>
    <t xml:space="preserve">   28</t>
    <phoneticPr fontId="4"/>
  </si>
  <si>
    <t xml:space="preserve">   29</t>
    <phoneticPr fontId="4"/>
  </si>
  <si>
    <t xml:space="preserve">   30</t>
    <phoneticPr fontId="4"/>
  </si>
  <si>
    <t xml:space="preserve">   27</t>
    <phoneticPr fontId="4"/>
  </si>
  <si>
    <t xml:space="preserve">   28</t>
    <phoneticPr fontId="4"/>
  </si>
  <si>
    <t xml:space="preserve">   29</t>
    <phoneticPr fontId="4"/>
  </si>
  <si>
    <t xml:space="preserve">   30</t>
    <phoneticPr fontId="4"/>
  </si>
  <si>
    <t xml:space="preserve">      ２ 　「別表第二以外調停」とは，「別表第二調停事件以外の一般調停事件」のことです。</t>
    <phoneticPr fontId="5"/>
  </si>
  <si>
    <t xml:space="preserve">   27</t>
    <phoneticPr fontId="4"/>
  </si>
  <si>
    <t xml:space="preserve">   28</t>
    <phoneticPr fontId="4"/>
  </si>
  <si>
    <t xml:space="preserve">   29</t>
    <phoneticPr fontId="4"/>
  </si>
  <si>
    <t xml:space="preserve">   30</t>
    <phoneticPr fontId="4"/>
  </si>
  <si>
    <t xml:space="preserve">   27</t>
    <phoneticPr fontId="4"/>
  </si>
  <si>
    <t>28</t>
    <phoneticPr fontId="4"/>
  </si>
  <si>
    <t>29</t>
    <phoneticPr fontId="4"/>
  </si>
  <si>
    <t>30</t>
    <phoneticPr fontId="5"/>
  </si>
  <si>
    <t xml:space="preserve">          2</t>
    <phoneticPr fontId="5"/>
  </si>
  <si>
    <r>
      <t>平成28年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</si>
  <si>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r>
      <t>平成29年</t>
    </r>
    <r>
      <rPr>
        <sz val="11"/>
        <rFont val="ＭＳ Ｐゴシック"/>
        <family val="3"/>
        <charset val="128"/>
      </rPr>
      <t/>
    </r>
    <rPh sb="0" eb="2">
      <t>ヘイセイ</t>
    </rPh>
    <rPh sb="4" eb="5">
      <t>ネン</t>
    </rPh>
    <phoneticPr fontId="5"/>
  </si>
  <si>
    <t>ぼや</t>
    <phoneticPr fontId="5"/>
  </si>
  <si>
    <t>27</t>
    <phoneticPr fontId="4"/>
  </si>
  <si>
    <t>28</t>
    <phoneticPr fontId="4"/>
  </si>
  <si>
    <t>29</t>
    <phoneticPr fontId="4"/>
  </si>
  <si>
    <t>30</t>
    <phoneticPr fontId="5"/>
  </si>
  <si>
    <t xml:space="preserve">          2</t>
    <phoneticPr fontId="5"/>
  </si>
  <si>
    <t>27</t>
  </si>
  <si>
    <t>プール</t>
    <phoneticPr fontId="5"/>
  </si>
  <si>
    <t>27</t>
    <phoneticPr fontId="4"/>
  </si>
  <si>
    <t>28</t>
    <phoneticPr fontId="4"/>
  </si>
  <si>
    <t>29</t>
    <phoneticPr fontId="4"/>
  </si>
  <si>
    <t>30</t>
    <phoneticPr fontId="5"/>
  </si>
  <si>
    <t>(所)</t>
    <phoneticPr fontId="5"/>
  </si>
  <si>
    <t>27</t>
    <phoneticPr fontId="4"/>
  </si>
  <si>
    <t>28</t>
    <phoneticPr fontId="4"/>
  </si>
  <si>
    <t>29</t>
    <phoneticPr fontId="4"/>
  </si>
  <si>
    <t>30</t>
    <phoneticPr fontId="5"/>
  </si>
  <si>
    <t xml:space="preserve">                                                                         </t>
    <phoneticPr fontId="5"/>
  </si>
  <si>
    <t>27</t>
    <phoneticPr fontId="4"/>
  </si>
  <si>
    <t>28</t>
    <phoneticPr fontId="4"/>
  </si>
  <si>
    <t>29</t>
    <phoneticPr fontId="4"/>
  </si>
  <si>
    <t>30</t>
    <phoneticPr fontId="5"/>
  </si>
  <si>
    <t xml:space="preserve">          2</t>
    <phoneticPr fontId="5"/>
  </si>
  <si>
    <t>126　救急出動状況</t>
    <rPh sb="4" eb="6">
      <t>キュウキュウ</t>
    </rPh>
    <rPh sb="6" eb="8">
      <t>シュツドウ</t>
    </rPh>
    <rPh sb="8" eb="10">
      <t>ジョウキョウ</t>
    </rPh>
    <phoneticPr fontId="5"/>
  </si>
  <si>
    <t>125　消防体制</t>
    <rPh sb="4" eb="6">
      <t>ショウボウ</t>
    </rPh>
    <rPh sb="6" eb="8">
      <t>タイセイ</t>
    </rPh>
    <phoneticPr fontId="5"/>
  </si>
  <si>
    <t>124　消防水利</t>
    <rPh sb="4" eb="6">
      <t>ショウボウ</t>
    </rPh>
    <rPh sb="6" eb="8">
      <t>スイリ</t>
    </rPh>
    <phoneticPr fontId="5"/>
  </si>
  <si>
    <t>123　火災の原因別発生状況</t>
    <rPh sb="4" eb="6">
      <t>カサイ</t>
    </rPh>
    <rPh sb="7" eb="9">
      <t>ゲンイン</t>
    </rPh>
    <rPh sb="9" eb="10">
      <t>ベツ</t>
    </rPh>
    <rPh sb="10" eb="12">
      <t>ハッセイ</t>
    </rPh>
    <rPh sb="12" eb="14">
      <t>ジョウキョウ</t>
    </rPh>
    <phoneticPr fontId="5"/>
  </si>
  <si>
    <t>122　火災の時間別発生状況</t>
    <rPh sb="4" eb="6">
      <t>カサイ</t>
    </rPh>
    <rPh sb="7" eb="9">
      <t>ジカン</t>
    </rPh>
    <rPh sb="9" eb="10">
      <t>ベツ</t>
    </rPh>
    <rPh sb="10" eb="12">
      <t>ハッセイ</t>
    </rPh>
    <rPh sb="12" eb="14">
      <t>ジョウキョウ</t>
    </rPh>
    <phoneticPr fontId="5"/>
  </si>
  <si>
    <t>121　火災の覚知別状況</t>
    <rPh sb="4" eb="6">
      <t>カサイ</t>
    </rPh>
    <rPh sb="7" eb="8">
      <t>カク</t>
    </rPh>
    <rPh sb="8" eb="9">
      <t>チ</t>
    </rPh>
    <rPh sb="9" eb="10">
      <t>ベツ</t>
    </rPh>
    <rPh sb="10" eb="12">
      <t>ジョウキョウ</t>
    </rPh>
    <phoneticPr fontId="5"/>
  </si>
  <si>
    <t>120　火災の発生状況及び損害額</t>
    <rPh sb="4" eb="6">
      <t>カサイ</t>
    </rPh>
    <rPh sb="7" eb="9">
      <t>ハッセイ</t>
    </rPh>
    <rPh sb="9" eb="11">
      <t>ジョウキョウ</t>
    </rPh>
    <rPh sb="11" eb="12">
      <t>オヨ</t>
    </rPh>
    <rPh sb="13" eb="15">
      <t>ソンガイ</t>
    </rPh>
    <rPh sb="15" eb="16">
      <t>ガク</t>
    </rPh>
    <phoneticPr fontId="5"/>
  </si>
  <si>
    <t>119　交通事故発生状況（幼児・児童・生徒・青少年・高齢者が関係した事故）</t>
    <rPh sb="4" eb="6">
      <t>コウツウ</t>
    </rPh>
    <rPh sb="6" eb="8">
      <t>ジコ</t>
    </rPh>
    <rPh sb="8" eb="10">
      <t>ハッセイ</t>
    </rPh>
    <rPh sb="10" eb="12">
      <t>ジョウキョウ</t>
    </rPh>
    <rPh sb="13" eb="15">
      <t>ヨウジ</t>
    </rPh>
    <rPh sb="16" eb="18">
      <t>ジドウ</t>
    </rPh>
    <rPh sb="19" eb="21">
      <t>セイト</t>
    </rPh>
    <rPh sb="22" eb="25">
      <t>セイショウネン</t>
    </rPh>
    <rPh sb="26" eb="29">
      <t>コウレイシャ</t>
    </rPh>
    <rPh sb="30" eb="32">
      <t>カンケイ</t>
    </rPh>
    <rPh sb="34" eb="36">
      <t>ジコ</t>
    </rPh>
    <phoneticPr fontId="5"/>
  </si>
  <si>
    <t>118　交通事故発生状況（人身事故）</t>
    <rPh sb="4" eb="6">
      <t>コウツウ</t>
    </rPh>
    <rPh sb="6" eb="8">
      <t>ジコ</t>
    </rPh>
    <rPh sb="8" eb="10">
      <t>ハッセイ</t>
    </rPh>
    <rPh sb="10" eb="12">
      <t>ジョウキョウ</t>
    </rPh>
    <rPh sb="13" eb="15">
      <t>ジンシン</t>
    </rPh>
    <rPh sb="15" eb="17">
      <t>ジコ</t>
    </rPh>
    <phoneticPr fontId="5"/>
  </si>
  <si>
    <t>117　刑法犯罪の発生と検挙状況</t>
    <rPh sb="4" eb="6">
      <t>ケイホウ</t>
    </rPh>
    <rPh sb="6" eb="8">
      <t>ハンザイ</t>
    </rPh>
    <rPh sb="9" eb="11">
      <t>ハッセイ</t>
    </rPh>
    <rPh sb="12" eb="14">
      <t>ケンキョ</t>
    </rPh>
    <rPh sb="14" eb="16">
      <t>ジョウキョウ</t>
    </rPh>
    <phoneticPr fontId="5"/>
  </si>
  <si>
    <t>116　少年保護事件人員</t>
    <rPh sb="4" eb="6">
      <t>ショウネン</t>
    </rPh>
    <rPh sb="6" eb="8">
      <t>ホゴ</t>
    </rPh>
    <rPh sb="8" eb="10">
      <t>ジケン</t>
    </rPh>
    <rPh sb="10" eb="12">
      <t>ジンイン</t>
    </rPh>
    <phoneticPr fontId="5"/>
  </si>
  <si>
    <t>115　家事調停事件件数</t>
    <rPh sb="4" eb="6">
      <t>カジ</t>
    </rPh>
    <rPh sb="6" eb="8">
      <t>チョウテイ</t>
    </rPh>
    <rPh sb="8" eb="10">
      <t>ジケン</t>
    </rPh>
    <rPh sb="10" eb="12">
      <t>ケンスウ</t>
    </rPh>
    <phoneticPr fontId="5"/>
  </si>
  <si>
    <t>114　家事審判事件件数</t>
    <rPh sb="4" eb="6">
      <t>カジ</t>
    </rPh>
    <rPh sb="6" eb="8">
      <t>シンパン</t>
    </rPh>
    <rPh sb="8" eb="10">
      <t>ジケン</t>
    </rPh>
    <rPh sb="10" eb="12">
      <t>ケンスウ</t>
    </rPh>
    <phoneticPr fontId="5"/>
  </si>
  <si>
    <t>113　刑事事件件数</t>
    <rPh sb="4" eb="6">
      <t>ケイジ</t>
    </rPh>
    <rPh sb="6" eb="8">
      <t>ジケン</t>
    </rPh>
    <rPh sb="8" eb="10">
      <t>ケンスウ</t>
    </rPh>
    <phoneticPr fontId="5"/>
  </si>
  <si>
    <t>112　民事事件件数</t>
    <rPh sb="4" eb="6">
      <t>ミンジ</t>
    </rPh>
    <rPh sb="6" eb="8">
      <t>ジケン</t>
    </rPh>
    <rPh sb="8" eb="10">
      <t>ケンスウ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</si>
</sst>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¥&quot;#,##0;[Red]&quot;¥&quot;\-#,##0"/>
    <numFmt numFmtId="41" formatCode="_ * #,##0_ ;_ * \-#,##0_ ;_ * &quot;-&quot;_ ;_ @_ "/>
    <numFmt numFmtId="176" formatCode="0;&quot;△&quot;0;\-\ "/>
    <numFmt numFmtId="177" formatCode="0_);[Red]\(0\)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1"/>
      <name val="ＭＳ ゴシック"/>
      <family val="3"/>
      <charset val="128"/>
    </font>
    <font>
      <sz val="14"/>
      <color rgb="FFFF000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5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/>
  </cellStyleXfs>
  <cellXfs count="217">
    <xf numFmtId="0" fontId="0" fillId="0" borderId="0" xfId="0">
      <alignment vertical="center"/>
    </xf>
    <xf numFmtId="0" fontId="3" fillId="0" borderId="0" xfId="1" applyNumberFormat="1" applyFont="1" applyAlignment="1">
      <alignment vertical="center"/>
    </xf>
    <xf numFmtId="38" fontId="6" fillId="0" borderId="0" xfId="1" applyFont="1" applyAlignment="1"/>
    <xf numFmtId="38" fontId="7" fillId="0" borderId="0" xfId="1" applyFont="1" applyAlignment="1"/>
    <xf numFmtId="38" fontId="7" fillId="0" borderId="0" xfId="1" quotePrefix="1" applyFont="1" applyBorder="1" applyAlignment="1">
      <alignment horizontal="right"/>
    </xf>
    <xf numFmtId="38" fontId="8" fillId="0" borderId="0" xfId="1" applyFont="1" applyAlignment="1">
      <alignment vertical="center"/>
    </xf>
    <xf numFmtId="0" fontId="7" fillId="0" borderId="0" xfId="1" applyNumberFormat="1" applyFont="1" applyBorder="1" applyAlignment="1">
      <alignment horizontal="right" vertical="center"/>
    </xf>
    <xf numFmtId="38" fontId="7" fillId="0" borderId="0" xfId="1" applyFont="1" applyAlignment="1">
      <alignment vertical="center"/>
    </xf>
    <xf numFmtId="0" fontId="7" fillId="0" borderId="0" xfId="1" quotePrefix="1" applyNumberFormat="1" applyFont="1" applyBorder="1" applyAlignment="1">
      <alignment horizontal="right" vertical="center"/>
    </xf>
    <xf numFmtId="38" fontId="2" fillId="0" borderId="0" xfId="1" applyFont="1" applyAlignment="1"/>
    <xf numFmtId="38" fontId="8" fillId="0" borderId="0" xfId="1" applyFont="1" applyAlignment="1"/>
    <xf numFmtId="38" fontId="7" fillId="2" borderId="5" xfId="1" quotePrefix="1" applyFont="1" applyFill="1" applyBorder="1" applyAlignment="1">
      <alignment horizontal="distributed" vertical="center" justifyLastLine="1"/>
    </xf>
    <xf numFmtId="38" fontId="7" fillId="0" borderId="12" xfId="1" applyFont="1" applyBorder="1" applyAlignment="1">
      <alignment horizontal="center" vertical="center"/>
    </xf>
    <xf numFmtId="38" fontId="7" fillId="0" borderId="8" xfId="1" applyFont="1" applyBorder="1" applyAlignment="1">
      <alignment horizontal="center" vertical="center"/>
    </xf>
    <xf numFmtId="49" fontId="7" fillId="2" borderId="9" xfId="1" applyNumberFormat="1" applyFont="1" applyFill="1" applyBorder="1" applyAlignment="1">
      <alignment horizontal="center" vertical="center"/>
    </xf>
    <xf numFmtId="49" fontId="7" fillId="2" borderId="9" xfId="1" quotePrefix="1" applyNumberFormat="1" applyFont="1" applyFill="1" applyBorder="1" applyAlignment="1">
      <alignment horizontal="center" vertical="center"/>
    </xf>
    <xf numFmtId="49" fontId="2" fillId="2" borderId="10" xfId="1" quotePrefix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Alignment="1"/>
    <xf numFmtId="0" fontId="8" fillId="0" borderId="0" xfId="0" applyFont="1" applyAlignment="1"/>
    <xf numFmtId="0" fontId="7" fillId="0" borderId="0" xfId="0" applyFont="1" applyBorder="1" applyAlignment="1">
      <alignment horizontal="right"/>
    </xf>
    <xf numFmtId="0" fontId="7" fillId="0" borderId="0" xfId="0" applyFont="1" applyAlignment="1"/>
    <xf numFmtId="0" fontId="2" fillId="0" borderId="0" xfId="0" applyFont="1" applyBorder="1" applyAlignment="1"/>
    <xf numFmtId="0" fontId="8" fillId="0" borderId="0" xfId="0" applyFont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38" fontId="3" fillId="0" borderId="0" xfId="1" applyFont="1" applyAlignment="1">
      <alignment vertical="center"/>
    </xf>
    <xf numFmtId="0" fontId="7" fillId="0" borderId="0" xfId="1" applyNumberFormat="1" applyFont="1" applyBorder="1" applyAlignment="1">
      <alignment horizontal="right"/>
    </xf>
    <xf numFmtId="38" fontId="7" fillId="2" borderId="5" xfId="1" applyFont="1" applyFill="1" applyBorder="1" applyAlignment="1">
      <alignment horizontal="center" vertical="center" shrinkToFit="1"/>
    </xf>
    <xf numFmtId="38" fontId="7" fillId="0" borderId="0" xfId="1" quotePrefix="1" applyFont="1" applyAlignment="1">
      <alignment horizontal="left"/>
    </xf>
    <xf numFmtId="41" fontId="6" fillId="0" borderId="0" xfId="0" applyNumberFormat="1" applyFont="1" applyAlignment="1"/>
    <xf numFmtId="41" fontId="7" fillId="0" borderId="0" xfId="1" applyNumberFormat="1" applyFont="1" applyAlignment="1"/>
    <xf numFmtId="0" fontId="7" fillId="0" borderId="0" xfId="1" applyNumberFormat="1" applyFont="1" applyAlignment="1">
      <alignment horizontal="right" vertical="center"/>
    </xf>
    <xf numFmtId="49" fontId="7" fillId="2" borderId="7" xfId="1" applyNumberFormat="1" applyFont="1" applyFill="1" applyBorder="1" applyAlignment="1">
      <alignment horizontal="center" vertical="center"/>
    </xf>
    <xf numFmtId="0" fontId="7" fillId="0" borderId="0" xfId="1" applyNumberFormat="1" applyFont="1" applyAlignment="1">
      <alignment horizontal="left" vertical="center"/>
    </xf>
    <xf numFmtId="41" fontId="8" fillId="0" borderId="0" xfId="1" applyNumberFormat="1" applyFont="1" applyAlignment="1"/>
    <xf numFmtId="176" fontId="6" fillId="0" borderId="0" xfId="0" applyNumberFormat="1" applyFont="1" applyAlignment="1"/>
    <xf numFmtId="176" fontId="7" fillId="0" borderId="0" xfId="0" applyNumberFormat="1" applyFont="1" applyAlignment="1"/>
    <xf numFmtId="0" fontId="7" fillId="0" borderId="0" xfId="0" applyNumberFormat="1" applyFont="1" applyBorder="1" applyAlignment="1">
      <alignment horizontal="right" vertical="center"/>
    </xf>
    <xf numFmtId="176" fontId="7" fillId="2" borderId="5" xfId="0" quotePrefix="1" applyNumberFormat="1" applyFont="1" applyFill="1" applyBorder="1" applyAlignment="1">
      <alignment horizontal="distributed" vertical="center" justifyLastLine="1"/>
    </xf>
    <xf numFmtId="49" fontId="2" fillId="2" borderId="9" xfId="1" quotePrefix="1" applyNumberFormat="1" applyFont="1" applyFill="1" applyBorder="1" applyAlignment="1">
      <alignment horizontal="center" vertical="center"/>
    </xf>
    <xf numFmtId="0" fontId="2" fillId="0" borderId="0" xfId="0" applyFont="1" applyAlignment="1"/>
    <xf numFmtId="49" fontId="7" fillId="2" borderId="10" xfId="1" applyNumberFormat="1" applyFont="1" applyFill="1" applyBorder="1" applyAlignment="1">
      <alignment horizontal="center" vertical="center"/>
    </xf>
    <xf numFmtId="176" fontId="8" fillId="0" borderId="0" xfId="0" applyNumberFormat="1" applyFont="1" applyAlignment="1"/>
    <xf numFmtId="0" fontId="6" fillId="0" borderId="0" xfId="0" applyFont="1" applyAlignment="1">
      <alignment vertical="center"/>
    </xf>
    <xf numFmtId="49" fontId="7" fillId="0" borderId="0" xfId="0" applyNumberFormat="1" applyFont="1" applyAlignment="1"/>
    <xf numFmtId="38" fontId="9" fillId="2" borderId="5" xfId="1" quotePrefix="1" applyFont="1" applyFill="1" applyBorder="1" applyAlignment="1">
      <alignment horizontal="center" vertical="center" wrapText="1"/>
    </xf>
    <xf numFmtId="38" fontId="7" fillId="2" borderId="5" xfId="1" quotePrefix="1" applyFont="1" applyFill="1" applyBorder="1" applyAlignment="1">
      <alignment horizontal="center" vertical="center"/>
    </xf>
    <xf numFmtId="38" fontId="7" fillId="0" borderId="9" xfId="1" applyFont="1" applyFill="1" applyBorder="1" applyAlignment="1">
      <alignment horizontal="center" vertical="center"/>
    </xf>
    <xf numFmtId="0" fontId="8" fillId="0" borderId="0" xfId="1" applyNumberFormat="1" applyFont="1" applyAlignment="1">
      <alignment vertical="center"/>
    </xf>
    <xf numFmtId="38" fontId="8" fillId="0" borderId="0" xfId="1" applyFont="1" applyBorder="1" applyAlignment="1">
      <alignment horizontal="center" vertical="center"/>
    </xf>
    <xf numFmtId="38" fontId="7" fillId="0" borderId="0" xfId="1" applyFont="1" applyBorder="1" applyAlignment="1"/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7" fillId="2" borderId="18" xfId="0" applyFont="1" applyFill="1" applyBorder="1" applyAlignment="1">
      <alignment horizontal="center" vertical="top" justifyLastLine="1"/>
    </xf>
    <xf numFmtId="0" fontId="7" fillId="0" borderId="0" xfId="0" applyFont="1" applyAlignment="1">
      <alignment horizontal="left"/>
    </xf>
    <xf numFmtId="41" fontId="0" fillId="0" borderId="0" xfId="0" applyNumberFormat="1">
      <alignment vertical="center"/>
    </xf>
    <xf numFmtId="41" fontId="8" fillId="0" borderId="0" xfId="0" applyNumberFormat="1" applyFont="1" applyAlignment="1"/>
    <xf numFmtId="0" fontId="0" fillId="0" borderId="0" xfId="0" applyAlignment="1">
      <alignment vertical="center" wrapText="1"/>
    </xf>
    <xf numFmtId="0" fontId="11" fillId="0" borderId="0" xfId="0" applyFont="1" applyAlignment="1"/>
    <xf numFmtId="176" fontId="8" fillId="0" borderId="0" xfId="0" applyNumberFormat="1" applyFont="1" applyBorder="1" applyAlignment="1">
      <alignment horizontal="right"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0" fillId="0" borderId="0" xfId="0" applyBorder="1">
      <alignment vertical="center"/>
    </xf>
    <xf numFmtId="38" fontId="2" fillId="0" borderId="0" xfId="1" applyFont="1" applyBorder="1" applyAlignment="1"/>
    <xf numFmtId="38" fontId="8" fillId="0" borderId="0" xfId="1" applyFont="1" applyBorder="1" applyAlignment="1"/>
    <xf numFmtId="0" fontId="8" fillId="0" borderId="0" xfId="0" applyFont="1" applyBorder="1" applyAlignment="1"/>
    <xf numFmtId="0" fontId="7" fillId="0" borderId="0" xfId="0" applyFont="1" applyBorder="1" applyAlignment="1"/>
    <xf numFmtId="41" fontId="7" fillId="0" borderId="0" xfId="0" applyNumberFormat="1" applyFont="1" applyBorder="1" applyAlignment="1"/>
    <xf numFmtId="0" fontId="7" fillId="0" borderId="11" xfId="0" applyFont="1" applyBorder="1" applyAlignment="1"/>
    <xf numFmtId="0" fontId="7" fillId="0" borderId="11" xfId="0" applyNumberFormat="1" applyFont="1" applyBorder="1" applyAlignment="1">
      <alignment horizontal="right" vertical="center"/>
    </xf>
    <xf numFmtId="0" fontId="15" fillId="0" borderId="0" xfId="0" applyFont="1">
      <alignment vertical="center"/>
    </xf>
    <xf numFmtId="0" fontId="15" fillId="0" borderId="0" xfId="0" applyFont="1" applyBorder="1">
      <alignment vertical="center"/>
    </xf>
    <xf numFmtId="0" fontId="6" fillId="0" borderId="0" xfId="0" applyFont="1" applyBorder="1" applyAlignment="1"/>
    <xf numFmtId="0" fontId="16" fillId="0" borderId="0" xfId="0" applyFont="1">
      <alignment vertical="center"/>
    </xf>
    <xf numFmtId="0" fontId="7" fillId="2" borderId="20" xfId="0" quotePrefix="1" applyFont="1" applyFill="1" applyBorder="1" applyAlignment="1">
      <alignment horizontal="distributed" justifyLastLine="1"/>
    </xf>
    <xf numFmtId="0" fontId="7" fillId="0" borderId="11" xfId="0" quotePrefix="1" applyFont="1" applyBorder="1" applyAlignment="1">
      <alignment horizontal="right" vertical="center"/>
    </xf>
    <xf numFmtId="0" fontId="17" fillId="0" borderId="0" xfId="0" applyFont="1">
      <alignment vertical="center"/>
    </xf>
    <xf numFmtId="0" fontId="2" fillId="0" borderId="0" xfId="0" applyFont="1" applyBorder="1">
      <alignment vertical="center"/>
    </xf>
    <xf numFmtId="0" fontId="2" fillId="0" borderId="0" xfId="0" applyFont="1">
      <alignment vertical="center"/>
    </xf>
    <xf numFmtId="38" fontId="7" fillId="0" borderId="0" xfId="1" applyFont="1" applyFill="1" applyBorder="1" applyAlignment="1">
      <alignment horizontal="right" vertical="center"/>
    </xf>
    <xf numFmtId="49" fontId="7" fillId="2" borderId="9" xfId="0" applyNumberFormat="1" applyFont="1" applyFill="1" applyBorder="1" applyAlignment="1">
      <alignment vertical="center"/>
    </xf>
    <xf numFmtId="49" fontId="7" fillId="2" borderId="14" xfId="0" applyNumberFormat="1" applyFont="1" applyFill="1" applyBorder="1" applyAlignment="1">
      <alignment vertical="center"/>
    </xf>
    <xf numFmtId="49" fontId="7" fillId="2" borderId="22" xfId="0" applyNumberFormat="1" applyFont="1" applyFill="1" applyBorder="1" applyAlignment="1">
      <alignment vertical="center"/>
    </xf>
    <xf numFmtId="49" fontId="7" fillId="2" borderId="10" xfId="0" applyNumberFormat="1" applyFont="1" applyFill="1" applyBorder="1" applyAlignment="1">
      <alignment vertical="center"/>
    </xf>
    <xf numFmtId="38" fontId="7" fillId="2" borderId="5" xfId="1" applyFont="1" applyFill="1" applyBorder="1" applyAlignment="1">
      <alignment horizontal="distributed" vertical="center" justifyLastLine="1"/>
    </xf>
    <xf numFmtId="0" fontId="7" fillId="2" borderId="5" xfId="1" applyNumberFormat="1" applyFont="1" applyFill="1" applyBorder="1" applyAlignment="1">
      <alignment horizontal="distributed" vertical="center" justifyLastLine="1"/>
    </xf>
    <xf numFmtId="0" fontId="7" fillId="2" borderId="6" xfId="1" applyNumberFormat="1" applyFont="1" applyFill="1" applyBorder="1" applyAlignment="1">
      <alignment horizontal="distributed" vertical="center" justifyLastLine="1"/>
    </xf>
    <xf numFmtId="0" fontId="7" fillId="2" borderId="6" xfId="0" quotePrefix="1" applyFont="1" applyFill="1" applyBorder="1" applyAlignment="1">
      <alignment horizontal="distributed" vertical="center" wrapText="1" justifyLastLine="1"/>
    </xf>
    <xf numFmtId="0" fontId="7" fillId="2" borderId="5" xfId="0" quotePrefix="1" applyFont="1" applyFill="1" applyBorder="1" applyAlignment="1">
      <alignment horizontal="distributed" vertical="center" justifyLastLine="1"/>
    </xf>
    <xf numFmtId="0" fontId="7" fillId="2" borderId="5" xfId="0" quotePrefix="1" applyFont="1" applyFill="1" applyBorder="1" applyAlignment="1">
      <alignment horizontal="distributed" vertical="center" wrapText="1" justifyLastLine="1"/>
    </xf>
    <xf numFmtId="0" fontId="7" fillId="2" borderId="5" xfId="0" applyFont="1" applyFill="1" applyBorder="1" applyAlignment="1">
      <alignment horizontal="distributed" vertical="center" wrapText="1" justifyLastLine="1"/>
    </xf>
    <xf numFmtId="0" fontId="7" fillId="2" borderId="5" xfId="1" quotePrefix="1" applyNumberFormat="1" applyFont="1" applyFill="1" applyBorder="1" applyAlignment="1">
      <alignment horizontal="distributed" vertical="center" justifyLastLine="1"/>
    </xf>
    <xf numFmtId="0" fontId="2" fillId="3" borderId="5" xfId="1" applyNumberFormat="1" applyFont="1" applyFill="1" applyBorder="1" applyAlignment="1">
      <alignment horizontal="distributed" vertical="center" indent="1"/>
    </xf>
    <xf numFmtId="38" fontId="2" fillId="0" borderId="5" xfId="1" applyFont="1" applyBorder="1" applyAlignment="1"/>
    <xf numFmtId="38" fontId="2" fillId="4" borderId="5" xfId="1" quotePrefix="1" applyFont="1" applyFill="1" applyBorder="1" applyAlignment="1">
      <alignment horizontal="distributed" vertical="center" justifyLastLine="1"/>
    </xf>
    <xf numFmtId="41" fontId="2" fillId="4" borderId="5" xfId="1" applyNumberFormat="1" applyFont="1" applyFill="1" applyBorder="1" applyAlignment="1">
      <alignment vertical="center"/>
    </xf>
    <xf numFmtId="0" fontId="7" fillId="2" borderId="5" xfId="1" quotePrefix="1" applyNumberFormat="1" applyFont="1" applyFill="1" applyBorder="1" applyAlignment="1">
      <alignment horizontal="distributed" vertical="center" indent="1"/>
    </xf>
    <xf numFmtId="41" fontId="7" fillId="0" borderId="5" xfId="1" applyNumberFormat="1" applyFont="1" applyBorder="1" applyAlignment="1">
      <alignment vertical="center"/>
    </xf>
    <xf numFmtId="38" fontId="7" fillId="0" borderId="5" xfId="1" applyFont="1" applyFill="1" applyBorder="1" applyAlignment="1"/>
    <xf numFmtId="41" fontId="2" fillId="0" borderId="5" xfId="1" applyNumberFormat="1" applyFont="1" applyBorder="1" applyAlignment="1">
      <alignment vertical="center"/>
    </xf>
    <xf numFmtId="41" fontId="7" fillId="0" borderId="5" xfId="1" applyNumberFormat="1" applyFont="1" applyBorder="1" applyAlignment="1">
      <alignment horizontal="right" vertical="center"/>
    </xf>
    <xf numFmtId="38" fontId="2" fillId="4" borderId="5" xfId="1" applyFont="1" applyFill="1" applyBorder="1" applyAlignment="1">
      <alignment horizontal="center" vertical="center"/>
    </xf>
    <xf numFmtId="38" fontId="2" fillId="2" borderId="5" xfId="1" applyFont="1" applyFill="1" applyBorder="1" applyAlignment="1">
      <alignment horizontal="distributed" vertical="center" justifyLastLine="1"/>
    </xf>
    <xf numFmtId="38" fontId="7" fillId="0" borderId="5" xfId="1" applyFont="1" applyFill="1" applyBorder="1" applyAlignment="1">
      <alignment horizontal="center" vertical="center"/>
    </xf>
    <xf numFmtId="38" fontId="7" fillId="0" borderId="5" xfId="1" applyFont="1" applyBorder="1" applyAlignment="1">
      <alignment vertical="center"/>
    </xf>
    <xf numFmtId="38" fontId="7" fillId="0" borderId="0" xfId="1" applyFont="1" applyFill="1" applyBorder="1" applyAlignment="1"/>
    <xf numFmtId="38" fontId="8" fillId="0" borderId="0" xfId="1" applyFont="1" applyFill="1" applyBorder="1" applyAlignment="1"/>
    <xf numFmtId="38" fontId="2" fillId="4" borderId="5" xfId="1" quotePrefix="1" applyFont="1" applyFill="1" applyBorder="1" applyAlignment="1">
      <alignment horizontal="distributed" vertical="center" wrapText="1" justifyLastLine="1"/>
    </xf>
    <xf numFmtId="38" fontId="7" fillId="0" borderId="5" xfId="1" applyFont="1" applyBorder="1" applyAlignment="1">
      <alignment horizontal="center" vertical="center"/>
    </xf>
    <xf numFmtId="49" fontId="7" fillId="2" borderId="5" xfId="1" applyNumberFormat="1" applyFont="1" applyFill="1" applyBorder="1" applyAlignment="1">
      <alignment horizontal="center" vertical="center"/>
    </xf>
    <xf numFmtId="41" fontId="7" fillId="0" borderId="5" xfId="1" applyNumberFormat="1" applyFont="1" applyFill="1" applyBorder="1" applyAlignment="1">
      <alignment vertical="center"/>
    </xf>
    <xf numFmtId="49" fontId="7" fillId="2" borderId="5" xfId="1" quotePrefix="1" applyNumberFormat="1" applyFont="1" applyFill="1" applyBorder="1" applyAlignment="1">
      <alignment horizontal="center" vertical="center"/>
    </xf>
    <xf numFmtId="49" fontId="2" fillId="2" borderId="5" xfId="1" quotePrefix="1" applyNumberFormat="1" applyFont="1" applyFill="1" applyBorder="1" applyAlignment="1">
      <alignment horizontal="center" vertical="center"/>
    </xf>
    <xf numFmtId="41" fontId="2" fillId="0" borderId="5" xfId="1" applyNumberFormat="1" applyFont="1" applyFill="1" applyBorder="1" applyAlignment="1">
      <alignment vertical="center"/>
    </xf>
    <xf numFmtId="0" fontId="2" fillId="4" borderId="24" xfId="0" quotePrefix="1" applyFont="1" applyFill="1" applyBorder="1" applyAlignment="1">
      <alignment horizontal="distributed" vertical="center" wrapText="1" justifyLastLine="1"/>
    </xf>
    <xf numFmtId="38" fontId="7" fillId="0" borderId="7" xfId="1" applyFont="1" applyBorder="1" applyAlignment="1">
      <alignment horizontal="center" vertical="center"/>
    </xf>
    <xf numFmtId="38" fontId="7" fillId="0" borderId="6" xfId="1" applyFont="1" applyBorder="1" applyAlignment="1">
      <alignment horizontal="center" vertical="center"/>
    </xf>
    <xf numFmtId="38" fontId="7" fillId="0" borderId="13" xfId="1" applyFont="1" applyBorder="1" applyAlignment="1">
      <alignment horizontal="center" vertical="center"/>
    </xf>
    <xf numFmtId="38" fontId="7" fillId="0" borderId="4" xfId="1" applyFont="1" applyBorder="1" applyAlignment="1">
      <alignment horizontal="center" vertical="center"/>
    </xf>
    <xf numFmtId="0" fontId="3" fillId="0" borderId="0" xfId="0" applyNumberFormat="1" applyFont="1" applyAlignment="1">
      <alignment horizontal="left" vertical="center"/>
    </xf>
    <xf numFmtId="41" fontId="2" fillId="0" borderId="0" xfId="1" applyNumberFormat="1" applyFont="1" applyAlignment="1"/>
    <xf numFmtId="176" fontId="7" fillId="0" borderId="0" xfId="0" applyNumberFormat="1" applyFont="1" applyBorder="1" applyAlignment="1"/>
    <xf numFmtId="41" fontId="7" fillId="0" borderId="5" xfId="1" applyNumberFormat="1" applyFont="1" applyFill="1" applyBorder="1" applyAlignment="1">
      <alignment horizontal="right" vertical="center"/>
    </xf>
    <xf numFmtId="176" fontId="7" fillId="0" borderId="5" xfId="1" applyNumberFormat="1" applyFont="1" applyFill="1" applyBorder="1" applyAlignment="1">
      <alignment horizontal="right" vertical="center"/>
    </xf>
    <xf numFmtId="176" fontId="7" fillId="0" borderId="5" xfId="1" applyNumberFormat="1" applyFont="1" applyBorder="1" applyAlignment="1">
      <alignment horizontal="right" vertical="center"/>
    </xf>
    <xf numFmtId="49" fontId="7" fillId="0" borderId="5" xfId="0" applyNumberFormat="1" applyFont="1" applyFill="1" applyBorder="1" applyAlignment="1"/>
    <xf numFmtId="177" fontId="10" fillId="0" borderId="5" xfId="2" applyNumberFormat="1" applyFont="1" applyBorder="1" applyAlignment="1">
      <alignment horizontal="right" vertical="center"/>
    </xf>
    <xf numFmtId="177" fontId="7" fillId="0" borderId="5" xfId="3" applyNumberFormat="1" applyFont="1" applyBorder="1" applyAlignment="1">
      <alignment horizontal="right" vertical="center"/>
    </xf>
    <xf numFmtId="49" fontId="7" fillId="2" borderId="6" xfId="0" applyNumberFormat="1" applyFont="1" applyFill="1" applyBorder="1" applyAlignment="1">
      <alignment vertical="center"/>
    </xf>
    <xf numFmtId="49" fontId="7" fillId="2" borderId="23" xfId="0" applyNumberFormat="1" applyFont="1" applyFill="1" applyBorder="1" applyAlignment="1">
      <alignment vertical="center"/>
    </xf>
    <xf numFmtId="41" fontId="7" fillId="0" borderId="18" xfId="1" applyNumberFormat="1" applyFont="1" applyFill="1" applyBorder="1" applyAlignment="1">
      <alignment horizontal="right" vertical="center"/>
    </xf>
    <xf numFmtId="49" fontId="7" fillId="2" borderId="15" xfId="0" applyNumberFormat="1" applyFont="1" applyFill="1" applyBorder="1" applyAlignment="1">
      <alignment vertical="center"/>
    </xf>
    <xf numFmtId="49" fontId="7" fillId="2" borderId="27" xfId="0" applyNumberFormat="1" applyFont="1" applyFill="1" applyBorder="1" applyAlignment="1">
      <alignment vertical="center"/>
    </xf>
    <xf numFmtId="41" fontId="7" fillId="0" borderId="19" xfId="1" applyNumberFormat="1" applyFont="1" applyFill="1" applyBorder="1" applyAlignment="1">
      <alignment horizontal="right" vertical="center"/>
    </xf>
    <xf numFmtId="41" fontId="7" fillId="0" borderId="6" xfId="1" applyNumberFormat="1" applyFont="1" applyBorder="1" applyAlignment="1">
      <alignment vertical="center"/>
    </xf>
    <xf numFmtId="41" fontId="7" fillId="0" borderId="6" xfId="1" applyNumberFormat="1" applyFont="1" applyFill="1" applyBorder="1" applyAlignment="1">
      <alignment horizontal="right" vertical="center"/>
    </xf>
    <xf numFmtId="41" fontId="10" fillId="0" borderId="5" xfId="0" applyNumberFormat="1" applyFont="1" applyFill="1" applyBorder="1" applyAlignment="1">
      <alignment horizontal="center" vertical="center"/>
    </xf>
    <xf numFmtId="41" fontId="7" fillId="0" borderId="6" xfId="1" applyNumberFormat="1" applyFont="1" applyBorder="1" applyAlignment="1">
      <alignment horizontal="right" vertical="center"/>
    </xf>
    <xf numFmtId="41" fontId="10" fillId="0" borderId="19" xfId="0" applyNumberFormat="1" applyFont="1" applyFill="1" applyBorder="1" applyAlignment="1">
      <alignment horizontal="center" vertical="center"/>
    </xf>
    <xf numFmtId="41" fontId="7" fillId="0" borderId="19" xfId="1" applyNumberFormat="1" applyFont="1" applyBorder="1" applyAlignment="1">
      <alignment horizontal="right" vertical="center"/>
    </xf>
    <xf numFmtId="41" fontId="7" fillId="0" borderId="27" xfId="1" applyNumberFormat="1" applyFont="1" applyBorder="1" applyAlignment="1">
      <alignment horizontal="right" vertical="center"/>
    </xf>
    <xf numFmtId="41" fontId="7" fillId="0" borderId="5" xfId="0" applyNumberFormat="1" applyFont="1" applyFill="1" applyBorder="1" applyAlignment="1">
      <alignment horizontal="right" vertical="center"/>
    </xf>
    <xf numFmtId="41" fontId="2" fillId="0" borderId="5" xfId="0" applyNumberFormat="1" applyFont="1" applyFill="1" applyBorder="1" applyAlignment="1">
      <alignment horizontal="right" vertical="center"/>
    </xf>
    <xf numFmtId="41" fontId="7" fillId="0" borderId="5" xfId="0" applyNumberFormat="1" applyFont="1" applyFill="1" applyBorder="1" applyAlignment="1">
      <alignment vertical="center"/>
    </xf>
    <xf numFmtId="41" fontId="2" fillId="0" borderId="5" xfId="0" applyNumberFormat="1" applyFont="1" applyFill="1" applyBorder="1" applyAlignment="1">
      <alignment vertical="center"/>
    </xf>
    <xf numFmtId="41" fontId="2" fillId="0" borderId="5" xfId="1" applyNumberFormat="1" applyFont="1" applyFill="1" applyBorder="1" applyAlignment="1">
      <alignment horizontal="right" vertical="center"/>
    </xf>
    <xf numFmtId="41" fontId="7" fillId="0" borderId="6" xfId="0" applyNumberFormat="1" applyFont="1" applyFill="1" applyBorder="1" applyAlignment="1">
      <alignment vertical="center"/>
    </xf>
    <xf numFmtId="41" fontId="2" fillId="0" borderId="19" xfId="0" applyNumberFormat="1" applyFont="1" applyFill="1" applyBorder="1" applyAlignment="1">
      <alignment vertical="center"/>
    </xf>
    <xf numFmtId="41" fontId="2" fillId="0" borderId="27" xfId="0" applyNumberFormat="1" applyFont="1" applyFill="1" applyBorder="1" applyAlignment="1">
      <alignment vertical="center"/>
    </xf>
    <xf numFmtId="49" fontId="7" fillId="0" borderId="5" xfId="1" applyNumberFormat="1" applyFont="1" applyFill="1" applyBorder="1" applyAlignment="1"/>
    <xf numFmtId="0" fontId="16" fillId="0" borderId="0" xfId="0" applyFont="1" applyBorder="1">
      <alignment vertical="center"/>
    </xf>
    <xf numFmtId="41" fontId="2" fillId="0" borderId="5" xfId="1" applyNumberFormat="1" applyFont="1" applyBorder="1" applyAlignment="1">
      <alignment horizontal="right" vertical="center"/>
    </xf>
    <xf numFmtId="176" fontId="2" fillId="0" borderId="5" xfId="1" applyNumberFormat="1" applyFont="1" applyBorder="1" applyAlignment="1">
      <alignment horizontal="right" vertical="center"/>
    </xf>
    <xf numFmtId="41" fontId="2" fillId="0" borderId="18" xfId="1" applyNumberFormat="1" applyFont="1" applyFill="1" applyBorder="1" applyAlignment="1">
      <alignment horizontal="right" vertical="center"/>
    </xf>
    <xf numFmtId="41" fontId="2" fillId="0" borderId="19" xfId="1" applyNumberFormat="1" applyFont="1" applyFill="1" applyBorder="1" applyAlignment="1">
      <alignment horizontal="right" vertical="center"/>
    </xf>
    <xf numFmtId="41" fontId="2" fillId="0" borderId="6" xfId="1" applyNumberFormat="1" applyFont="1" applyBorder="1" applyAlignment="1">
      <alignment vertical="center"/>
    </xf>
    <xf numFmtId="41" fontId="2" fillId="0" borderId="27" xfId="1" applyNumberFormat="1" applyFont="1" applyFill="1" applyBorder="1" applyAlignment="1">
      <alignment horizontal="right" vertical="center"/>
    </xf>
    <xf numFmtId="0" fontId="7" fillId="2" borderId="5" xfId="0" quotePrefix="1" applyFont="1" applyFill="1" applyBorder="1" applyAlignment="1">
      <alignment horizontal="distributed" vertical="center" justifyLastLine="1"/>
    </xf>
    <xf numFmtId="176" fontId="7" fillId="2" borderId="4" xfId="0" applyNumberFormat="1" applyFont="1" applyFill="1" applyBorder="1" applyAlignment="1">
      <alignment horizontal="distributed" justifyLastLine="1"/>
    </xf>
    <xf numFmtId="0" fontId="7" fillId="2" borderId="13" xfId="0" applyFont="1" applyFill="1" applyBorder="1" applyAlignment="1">
      <alignment horizontal="distributed" justifyLastLine="1"/>
    </xf>
    <xf numFmtId="41" fontId="0" fillId="0" borderId="0" xfId="0" applyNumberFormat="1" applyBorder="1">
      <alignment vertical="center"/>
    </xf>
    <xf numFmtId="38" fontId="7" fillId="0" borderId="0" xfId="1" applyFont="1" applyFill="1" applyAlignment="1">
      <alignment horizontal="left"/>
    </xf>
    <xf numFmtId="38" fontId="8" fillId="5" borderId="0" xfId="1" applyFont="1" applyFill="1" applyBorder="1" applyAlignment="1">
      <alignment horizontal="left"/>
    </xf>
    <xf numFmtId="38" fontId="7" fillId="2" borderId="5" xfId="1" quotePrefix="1" applyFont="1" applyFill="1" applyBorder="1" applyAlignment="1">
      <alignment horizontal="distributed" vertical="center" justifyLastLine="1"/>
    </xf>
    <xf numFmtId="38" fontId="7" fillId="2" borderId="5" xfId="1" applyFont="1" applyFill="1" applyBorder="1" applyAlignment="1">
      <alignment horizontal="distributed" vertical="center" justifyLastLine="1"/>
    </xf>
    <xf numFmtId="0" fontId="7" fillId="2" borderId="5" xfId="1" applyNumberFormat="1" applyFont="1" applyFill="1" applyBorder="1" applyAlignment="1">
      <alignment horizontal="distributed" vertical="center" justifyLastLine="1"/>
    </xf>
    <xf numFmtId="41" fontId="7" fillId="0" borderId="6" xfId="1" applyNumberFormat="1" applyFont="1" applyFill="1" applyBorder="1" applyAlignment="1">
      <alignment horizontal="center" vertical="center"/>
    </xf>
    <xf numFmtId="41" fontId="7" fillId="0" borderId="13" xfId="1" applyNumberFormat="1" applyFont="1" applyFill="1" applyBorder="1" applyAlignment="1">
      <alignment horizontal="center" vertical="center"/>
    </xf>
    <xf numFmtId="41" fontId="7" fillId="0" borderId="4" xfId="1" applyNumberFormat="1" applyFont="1" applyFill="1" applyBorder="1" applyAlignment="1">
      <alignment horizontal="center" vertical="center"/>
    </xf>
    <xf numFmtId="41" fontId="7" fillId="2" borderId="5" xfId="1" quotePrefix="1" applyNumberFormat="1" applyFont="1" applyFill="1" applyBorder="1" applyAlignment="1">
      <alignment horizontal="center" vertical="center"/>
    </xf>
    <xf numFmtId="41" fontId="7" fillId="2" borderId="5" xfId="1" applyNumberFormat="1" applyFont="1" applyFill="1" applyBorder="1" applyAlignment="1">
      <alignment horizontal="center" vertical="center"/>
    </xf>
    <xf numFmtId="0" fontId="7" fillId="2" borderId="5" xfId="1" quotePrefix="1" applyNumberFormat="1" applyFont="1" applyFill="1" applyBorder="1" applyAlignment="1">
      <alignment horizontal="distributed" vertical="center" justifyLastLine="1"/>
    </xf>
    <xf numFmtId="0" fontId="7" fillId="2" borderId="5" xfId="0" quotePrefix="1" applyFont="1" applyFill="1" applyBorder="1" applyAlignment="1">
      <alignment horizontal="distributed" vertical="center" justifyLastLine="1"/>
    </xf>
    <xf numFmtId="0" fontId="7" fillId="2" borderId="5" xfId="0" applyFont="1" applyFill="1" applyBorder="1" applyAlignment="1">
      <alignment horizontal="distributed" vertical="center" justifyLastLine="1"/>
    </xf>
    <xf numFmtId="0" fontId="7" fillId="2" borderId="6" xfId="0" quotePrefix="1" applyFont="1" applyFill="1" applyBorder="1" applyAlignment="1">
      <alignment horizontal="distributed" vertical="center" justifyLastLine="1"/>
    </xf>
    <xf numFmtId="0" fontId="7" fillId="2" borderId="6" xfId="0" applyFont="1" applyFill="1" applyBorder="1" applyAlignment="1">
      <alignment horizontal="distributed" vertical="center" justifyLastLine="1"/>
    </xf>
    <xf numFmtId="0" fontId="7" fillId="2" borderId="18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49" fontId="7" fillId="2" borderId="8" xfId="0" applyNumberFormat="1" applyFont="1" applyFill="1" applyBorder="1" applyAlignment="1">
      <alignment horizontal="left" vertical="center" shrinkToFit="1"/>
    </xf>
    <xf numFmtId="0" fontId="7" fillId="2" borderId="0" xfId="0" applyFont="1" applyFill="1" applyBorder="1" applyAlignment="1">
      <alignment horizontal="center" vertical="center" justifyLastLine="1"/>
    </xf>
    <xf numFmtId="0" fontId="7" fillId="2" borderId="9" xfId="0" quotePrefix="1" applyFont="1" applyFill="1" applyBorder="1" applyAlignment="1">
      <alignment horizontal="center" vertical="center" justifyLastLine="1"/>
    </xf>
    <xf numFmtId="0" fontId="7" fillId="2" borderId="21" xfId="0" quotePrefix="1" applyFont="1" applyFill="1" applyBorder="1" applyAlignment="1">
      <alignment horizontal="center" vertical="center" justifyLastLine="1"/>
    </xf>
    <xf numFmtId="0" fontId="7" fillId="2" borderId="14" xfId="0" quotePrefix="1" applyFont="1" applyFill="1" applyBorder="1" applyAlignment="1">
      <alignment horizontal="center" vertical="center" justifyLastLine="1"/>
    </xf>
    <xf numFmtId="49" fontId="7" fillId="2" borderId="25" xfId="0" applyNumberFormat="1" applyFont="1" applyFill="1" applyBorder="1" applyAlignment="1">
      <alignment horizontal="left" vertical="center" shrinkToFit="1"/>
    </xf>
    <xf numFmtId="49" fontId="7" fillId="2" borderId="26" xfId="0" applyNumberFormat="1" applyFont="1" applyFill="1" applyBorder="1" applyAlignment="1">
      <alignment horizontal="left" vertical="center" shrinkToFit="1"/>
    </xf>
    <xf numFmtId="38" fontId="7" fillId="2" borderId="2" xfId="1" quotePrefix="1" applyFont="1" applyFill="1" applyBorder="1" applyAlignment="1">
      <alignment horizontal="distributed" vertical="center" justifyLastLine="1"/>
    </xf>
    <xf numFmtId="38" fontId="7" fillId="2" borderId="2" xfId="1" applyFont="1" applyFill="1" applyBorder="1" applyAlignment="1">
      <alignment horizontal="distributed" vertical="center" justifyLastLine="1"/>
    </xf>
    <xf numFmtId="38" fontId="7" fillId="2" borderId="3" xfId="1" quotePrefix="1" applyFont="1" applyFill="1" applyBorder="1" applyAlignment="1">
      <alignment horizontal="center" vertical="center" wrapText="1"/>
    </xf>
    <xf numFmtId="38" fontId="7" fillId="2" borderId="6" xfId="1" applyFont="1" applyFill="1" applyBorder="1" applyAlignment="1">
      <alignment horizontal="center" vertical="center" wrapText="1"/>
    </xf>
    <xf numFmtId="38" fontId="7" fillId="2" borderId="1" xfId="1" quotePrefix="1" applyFont="1" applyFill="1" applyBorder="1" applyAlignment="1">
      <alignment horizontal="distributed" vertical="center" justifyLastLine="1"/>
    </xf>
    <xf numFmtId="38" fontId="7" fillId="2" borderId="4" xfId="1" applyFont="1" applyFill="1" applyBorder="1" applyAlignment="1">
      <alignment horizontal="distributed" vertical="center" justifyLastLine="1"/>
    </xf>
    <xf numFmtId="38" fontId="7" fillId="2" borderId="17" xfId="1" quotePrefix="1" applyFont="1" applyFill="1" applyBorder="1" applyAlignment="1">
      <alignment horizontal="center" vertical="center" wrapText="1" justifyLastLine="1"/>
    </xf>
    <xf numFmtId="38" fontId="7" fillId="2" borderId="18" xfId="1" applyFont="1" applyFill="1" applyBorder="1" applyAlignment="1">
      <alignment horizontal="center" vertical="center" wrapText="1" justifyLastLine="1"/>
    </xf>
    <xf numFmtId="38" fontId="7" fillId="2" borderId="3" xfId="1" quotePrefix="1" applyFont="1" applyFill="1" applyBorder="1" applyAlignment="1">
      <alignment horizontal="distributed" vertical="center" justifyLastLine="1"/>
    </xf>
    <xf numFmtId="38" fontId="7" fillId="2" borderId="16" xfId="1" applyFont="1" applyFill="1" applyBorder="1" applyAlignment="1">
      <alignment horizontal="distributed" vertical="center" justifyLastLine="1"/>
    </xf>
    <xf numFmtId="38" fontId="7" fillId="2" borderId="1" xfId="1" applyFont="1" applyFill="1" applyBorder="1" applyAlignment="1">
      <alignment horizontal="distributed" vertical="center" justifyLastLine="1"/>
    </xf>
    <xf numFmtId="0" fontId="7" fillId="2" borderId="5" xfId="0" applyFont="1" applyFill="1" applyBorder="1" applyAlignment="1">
      <alignment horizontal="center" vertical="center"/>
    </xf>
    <xf numFmtId="0" fontId="7" fillId="2" borderId="5" xfId="0" quotePrefix="1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distributed" vertical="center" wrapText="1" justifyLastLine="1"/>
    </xf>
    <xf numFmtId="0" fontId="7" fillId="2" borderId="5" xfId="0" quotePrefix="1" applyNumberFormat="1" applyFont="1" applyFill="1" applyBorder="1" applyAlignment="1">
      <alignment horizontal="distributed" vertical="center" wrapText="1" justifyLastLine="1"/>
    </xf>
    <xf numFmtId="0" fontId="7" fillId="2" borderId="5" xfId="0" quotePrefix="1" applyNumberFormat="1" applyFont="1" applyFill="1" applyBorder="1" applyAlignment="1">
      <alignment horizontal="distributed" vertical="center" justifyLastLine="1"/>
    </xf>
    <xf numFmtId="0" fontId="7" fillId="2" borderId="5" xfId="0" quotePrefix="1" applyFont="1" applyFill="1" applyBorder="1" applyAlignment="1">
      <alignment horizontal="distributed" vertical="center" wrapText="1" justifyLastLine="1"/>
    </xf>
    <xf numFmtId="0" fontId="7" fillId="2" borderId="3" xfId="1" applyNumberFormat="1" applyFont="1" applyFill="1" applyBorder="1" applyAlignment="1">
      <alignment horizontal="distributed" vertical="center" justifyLastLine="1"/>
    </xf>
    <xf numFmtId="0" fontId="7" fillId="2" borderId="16" xfId="1" applyNumberFormat="1" applyFont="1" applyFill="1" applyBorder="1" applyAlignment="1">
      <alignment horizontal="distributed" vertical="center" justifyLastLine="1"/>
    </xf>
    <xf numFmtId="0" fontId="7" fillId="2" borderId="2" xfId="1" quotePrefix="1" applyNumberFormat="1" applyFont="1" applyFill="1" applyBorder="1" applyAlignment="1">
      <alignment horizontal="distributed" vertical="center" justifyLastLine="1"/>
    </xf>
    <xf numFmtId="0" fontId="7" fillId="2" borderId="3" xfId="1" quotePrefix="1" applyNumberFormat="1" applyFont="1" applyFill="1" applyBorder="1" applyAlignment="1">
      <alignment horizontal="distributed" vertical="center" justifyLastLine="1"/>
    </xf>
    <xf numFmtId="0" fontId="7" fillId="2" borderId="1" xfId="1" applyNumberFormat="1" applyFont="1" applyFill="1" applyBorder="1" applyAlignment="1">
      <alignment horizontal="distributed" vertical="center" justifyLastLine="1"/>
    </xf>
    <xf numFmtId="0" fontId="7" fillId="0" borderId="0" xfId="0" applyFont="1" applyAlignment="1">
      <alignment horizontal="center"/>
    </xf>
    <xf numFmtId="0" fontId="7" fillId="2" borderId="14" xfId="0" quotePrefix="1" applyFont="1" applyFill="1" applyBorder="1" applyAlignment="1">
      <alignment horizontal="distributed" vertical="center" wrapText="1" justifyLastLine="1"/>
    </xf>
    <xf numFmtId="0" fontId="7" fillId="2" borderId="4" xfId="0" applyFont="1" applyFill="1" applyBorder="1" applyAlignment="1">
      <alignment horizontal="distributed" vertical="center" wrapText="1" justifyLastLine="1"/>
    </xf>
    <xf numFmtId="0" fontId="7" fillId="2" borderId="18" xfId="0" applyFont="1" applyFill="1" applyBorder="1" applyAlignment="1">
      <alignment horizontal="distributed" vertical="center" wrapText="1" justifyLastLine="1"/>
    </xf>
    <xf numFmtId="0" fontId="7" fillId="2" borderId="18" xfId="0" quotePrefix="1" applyFont="1" applyFill="1" applyBorder="1" applyAlignment="1">
      <alignment horizontal="distributed" vertical="center" wrapText="1" justifyLastLine="1"/>
    </xf>
    <xf numFmtId="0" fontId="7" fillId="2" borderId="15" xfId="0" applyFont="1" applyFill="1" applyBorder="1" applyAlignment="1">
      <alignment horizontal="distributed" vertical="center" wrapText="1" justifyLastLine="1"/>
    </xf>
  </cellXfs>
  <cellStyles count="5">
    <cellStyle name="パーセント" xfId="3" builtinId="5"/>
    <cellStyle name="桁区切り" xfId="1" builtinId="6"/>
    <cellStyle name="通貨" xfId="2" builtinId="7"/>
    <cellStyle name="標準" xfId="0" builtinId="0"/>
    <cellStyle name="標準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23</xdr:row>
      <xdr:rowOff>0</xdr:rowOff>
    </xdr:from>
    <xdr:to>
      <xdr:col>6</xdr:col>
      <xdr:colOff>0</xdr:colOff>
      <xdr:row>23</xdr:row>
      <xdr:rowOff>0</xdr:rowOff>
    </xdr:to>
    <xdr:sp macro="" textlink="">
      <xdr:nvSpPr>
        <xdr:cNvPr id="2" name="Rectangle 1"/>
        <xdr:cNvSpPr>
          <a:spLocks noChangeArrowheads="1"/>
        </xdr:cNvSpPr>
      </xdr:nvSpPr>
      <xdr:spPr bwMode="auto">
        <a:xfrm>
          <a:off x="5762625" y="5105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記入担当者御氏名　　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記入担当者所属名　　　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電話番号　　　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1"/>
  <sheetViews>
    <sheetView tabSelected="1" zoomScale="85" zoomScaleNormal="85" workbookViewId="0">
      <selection activeCell="A3" sqref="A3:A4"/>
    </sheetView>
  </sheetViews>
  <sheetFormatPr defaultRowHeight="13.5" x14ac:dyDescent="0.15"/>
  <cols>
    <col min="1" max="1" width="30.125" customWidth="1"/>
    <col min="2" max="4" width="11.625" customWidth="1"/>
  </cols>
  <sheetData>
    <row r="1" spans="1:5" ht="14.25" x14ac:dyDescent="0.15">
      <c r="A1" s="1" t="s">
        <v>239</v>
      </c>
      <c r="B1" s="2"/>
      <c r="C1" s="2"/>
      <c r="D1" s="2"/>
    </row>
    <row r="2" spans="1:5" x14ac:dyDescent="0.15">
      <c r="A2" s="3"/>
      <c r="B2" s="3"/>
      <c r="C2" s="3"/>
      <c r="D2" s="4" t="s">
        <v>168</v>
      </c>
      <c r="E2" s="63"/>
    </row>
    <row r="3" spans="1:5" ht="21" customHeight="1" x14ac:dyDescent="0.15">
      <c r="A3" s="164" t="s">
        <v>0</v>
      </c>
      <c r="B3" s="164" t="s">
        <v>1</v>
      </c>
      <c r="C3" s="164" t="s">
        <v>2</v>
      </c>
      <c r="D3" s="164" t="s">
        <v>3</v>
      </c>
      <c r="E3" s="63"/>
    </row>
    <row r="4" spans="1:5" ht="21" customHeight="1" x14ac:dyDescent="0.15">
      <c r="A4" s="165"/>
      <c r="B4" s="165"/>
      <c r="C4" s="165"/>
      <c r="D4" s="165"/>
      <c r="E4" s="63"/>
    </row>
    <row r="5" spans="1:5" ht="21" customHeight="1" x14ac:dyDescent="0.15">
      <c r="A5" s="93" t="s">
        <v>4</v>
      </c>
      <c r="B5" s="94"/>
      <c r="C5" s="94"/>
      <c r="D5" s="94"/>
      <c r="E5" s="63"/>
    </row>
    <row r="6" spans="1:5" ht="21" customHeight="1" x14ac:dyDescent="0.15">
      <c r="A6" s="95" t="s">
        <v>5</v>
      </c>
      <c r="B6" s="96">
        <v>3692</v>
      </c>
      <c r="C6" s="96">
        <v>3699</v>
      </c>
      <c r="D6" s="96">
        <v>2056</v>
      </c>
      <c r="E6" s="63"/>
    </row>
    <row r="7" spans="1:5" ht="21" customHeight="1" x14ac:dyDescent="0.15">
      <c r="A7" s="97" t="s">
        <v>6</v>
      </c>
      <c r="B7" s="98">
        <v>780</v>
      </c>
      <c r="C7" s="98">
        <v>788</v>
      </c>
      <c r="D7" s="98">
        <v>618</v>
      </c>
      <c r="E7" s="63"/>
    </row>
    <row r="8" spans="1:5" ht="21" customHeight="1" x14ac:dyDescent="0.15">
      <c r="A8" s="97" t="s">
        <v>153</v>
      </c>
      <c r="B8" s="98">
        <v>1618</v>
      </c>
      <c r="C8" s="98">
        <v>1551</v>
      </c>
      <c r="D8" s="98">
        <v>1049</v>
      </c>
      <c r="E8" s="63"/>
    </row>
    <row r="9" spans="1:5" ht="21" customHeight="1" x14ac:dyDescent="0.15">
      <c r="A9" s="97" t="s">
        <v>7</v>
      </c>
      <c r="B9" s="98">
        <v>514</v>
      </c>
      <c r="C9" s="98">
        <v>467</v>
      </c>
      <c r="D9" s="98">
        <v>247</v>
      </c>
      <c r="E9" s="63"/>
    </row>
    <row r="10" spans="1:5" ht="21" customHeight="1" x14ac:dyDescent="0.15">
      <c r="A10" s="97" t="s">
        <v>8</v>
      </c>
      <c r="B10" s="98">
        <v>6</v>
      </c>
      <c r="C10" s="98">
        <v>13</v>
      </c>
      <c r="D10" s="98">
        <v>3</v>
      </c>
      <c r="E10" s="63"/>
    </row>
    <row r="11" spans="1:5" ht="21" customHeight="1" x14ac:dyDescent="0.15">
      <c r="A11" s="97" t="s">
        <v>9</v>
      </c>
      <c r="B11" s="98">
        <v>774</v>
      </c>
      <c r="C11" s="98">
        <v>880</v>
      </c>
      <c r="D11" s="98">
        <v>139</v>
      </c>
      <c r="E11" s="63"/>
    </row>
    <row r="12" spans="1:5" ht="21" customHeight="1" x14ac:dyDescent="0.15">
      <c r="A12" s="99"/>
      <c r="B12" s="98"/>
      <c r="C12" s="98"/>
      <c r="D12" s="98"/>
      <c r="E12" s="63"/>
    </row>
    <row r="13" spans="1:5" ht="21" customHeight="1" x14ac:dyDescent="0.15">
      <c r="A13" s="93" t="s">
        <v>10</v>
      </c>
      <c r="B13" s="100"/>
      <c r="C13" s="100"/>
      <c r="D13" s="100"/>
      <c r="E13" s="63"/>
    </row>
    <row r="14" spans="1:5" ht="21" customHeight="1" x14ac:dyDescent="0.15">
      <c r="A14" s="95" t="s">
        <v>5</v>
      </c>
      <c r="B14" s="96">
        <v>3484</v>
      </c>
      <c r="C14" s="96">
        <v>3402</v>
      </c>
      <c r="D14" s="96">
        <v>320</v>
      </c>
      <c r="E14" s="63"/>
    </row>
    <row r="15" spans="1:5" ht="21" customHeight="1" x14ac:dyDescent="0.15">
      <c r="A15" s="97" t="s">
        <v>11</v>
      </c>
      <c r="B15" s="101">
        <v>963</v>
      </c>
      <c r="C15" s="101">
        <v>896</v>
      </c>
      <c r="D15" s="98">
        <v>259</v>
      </c>
      <c r="E15" s="63"/>
    </row>
    <row r="16" spans="1:5" ht="21" customHeight="1" x14ac:dyDescent="0.15">
      <c r="A16" s="97" t="s">
        <v>12</v>
      </c>
      <c r="B16" s="98">
        <v>1419</v>
      </c>
      <c r="C16" s="98">
        <v>1418</v>
      </c>
      <c r="D16" s="98">
        <v>2</v>
      </c>
      <c r="E16" s="63"/>
    </row>
    <row r="17" spans="1:5" ht="21" customHeight="1" x14ac:dyDescent="0.15">
      <c r="A17" s="97" t="s">
        <v>13</v>
      </c>
      <c r="B17" s="98">
        <v>143</v>
      </c>
      <c r="C17" s="98">
        <v>135</v>
      </c>
      <c r="D17" s="98">
        <v>44</v>
      </c>
      <c r="E17" s="63"/>
    </row>
    <row r="18" spans="1:5" ht="21" customHeight="1" x14ac:dyDescent="0.15">
      <c r="A18" s="97" t="s">
        <v>9</v>
      </c>
      <c r="B18" s="98">
        <v>959</v>
      </c>
      <c r="C18" s="98">
        <v>953</v>
      </c>
      <c r="D18" s="98">
        <v>15</v>
      </c>
      <c r="E18" s="63"/>
    </row>
    <row r="19" spans="1:5" ht="27.75" customHeight="1" x14ac:dyDescent="0.15">
      <c r="A19" s="163" t="s">
        <v>154</v>
      </c>
      <c r="B19" s="163"/>
      <c r="C19" s="5"/>
      <c r="D19" s="6" t="s">
        <v>14</v>
      </c>
      <c r="E19" s="63"/>
    </row>
    <row r="20" spans="1:5" x14ac:dyDescent="0.15">
      <c r="A20" s="163" t="s">
        <v>180</v>
      </c>
      <c r="B20" s="163"/>
      <c r="C20" s="7"/>
      <c r="D20" s="7"/>
      <c r="E20" s="63"/>
    </row>
    <row r="21" spans="1:5" x14ac:dyDescent="0.15">
      <c r="E21" s="63"/>
    </row>
  </sheetData>
  <mergeCells count="6">
    <mergeCell ref="A20:B20"/>
    <mergeCell ref="A3:A4"/>
    <mergeCell ref="B3:B4"/>
    <mergeCell ref="C3:C4"/>
    <mergeCell ref="D3:D4"/>
    <mergeCell ref="A19:B19"/>
  </mergeCells>
  <phoneticPr fontId="4"/>
  <printOptions horizontalCentered="1"/>
  <pageMargins left="0.23622047244094491" right="0.19685039370078741" top="1.18" bottom="0.74803149606299213" header="0.56000000000000005" footer="0.31496062992125984"/>
  <pageSetup paperSize="9" orientation="portrait" r:id="rId1"/>
  <headerFooter>
    <oddHeader>&amp;R&amp;A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1"/>
  <sheetViews>
    <sheetView zoomScale="90" zoomScaleNormal="90" zoomScaleSheetLayoutView="100" workbookViewId="0">
      <selection activeCell="A3" sqref="A3:A4"/>
    </sheetView>
  </sheetViews>
  <sheetFormatPr defaultRowHeight="13.5" x14ac:dyDescent="0.15"/>
  <cols>
    <col min="1" max="1" width="12.625" customWidth="1"/>
    <col min="2" max="11" width="11.625" customWidth="1"/>
  </cols>
  <sheetData>
    <row r="1" spans="1:13" ht="14.25" x14ac:dyDescent="0.15">
      <c r="A1" s="17" t="s">
        <v>230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3" x14ac:dyDescent="0.15">
      <c r="A2" s="67"/>
      <c r="B2" s="67"/>
      <c r="C2" s="67"/>
      <c r="D2" s="67"/>
      <c r="E2" s="67"/>
      <c r="F2" s="67"/>
      <c r="G2" s="67"/>
      <c r="H2" s="67"/>
      <c r="I2" s="67"/>
      <c r="J2" s="67"/>
      <c r="K2" s="21"/>
      <c r="L2" s="21"/>
    </row>
    <row r="3" spans="1:13" ht="24" customHeight="1" x14ac:dyDescent="0.15">
      <c r="A3" s="173" t="s">
        <v>97</v>
      </c>
      <c r="B3" s="173" t="s">
        <v>5</v>
      </c>
      <c r="C3" s="174" t="s">
        <v>98</v>
      </c>
      <c r="D3" s="174" t="s">
        <v>99</v>
      </c>
      <c r="E3" s="174" t="s">
        <v>100</v>
      </c>
      <c r="F3" s="174" t="s">
        <v>101</v>
      </c>
      <c r="G3" s="174" t="s">
        <v>102</v>
      </c>
      <c r="H3" s="173" t="s">
        <v>103</v>
      </c>
      <c r="I3" s="173" t="s">
        <v>104</v>
      </c>
      <c r="J3" s="67"/>
      <c r="K3" s="21"/>
      <c r="L3" s="21"/>
    </row>
    <row r="4" spans="1:13" ht="24" customHeight="1" x14ac:dyDescent="0.15">
      <c r="A4" s="174"/>
      <c r="B4" s="174"/>
      <c r="C4" s="174"/>
      <c r="D4" s="174"/>
      <c r="E4" s="174"/>
      <c r="F4" s="174"/>
      <c r="G4" s="174"/>
      <c r="H4" s="174"/>
      <c r="I4" s="174"/>
      <c r="J4" s="67"/>
      <c r="K4" s="21"/>
      <c r="L4" s="21"/>
    </row>
    <row r="5" spans="1:13" ht="24" customHeight="1" x14ac:dyDescent="0.15">
      <c r="A5" s="110" t="s">
        <v>174</v>
      </c>
      <c r="B5" s="142">
        <v>124</v>
      </c>
      <c r="C5" s="142">
        <v>108</v>
      </c>
      <c r="D5" s="142">
        <v>6</v>
      </c>
      <c r="E5" s="142">
        <v>0</v>
      </c>
      <c r="F5" s="142">
        <v>9</v>
      </c>
      <c r="G5" s="142">
        <v>0</v>
      </c>
      <c r="H5" s="142">
        <v>0</v>
      </c>
      <c r="I5" s="142">
        <v>1</v>
      </c>
      <c r="J5" s="22"/>
      <c r="K5" s="41"/>
      <c r="L5" s="41"/>
    </row>
    <row r="6" spans="1:13" ht="24" customHeight="1" x14ac:dyDescent="0.15">
      <c r="A6" s="112" t="s">
        <v>208</v>
      </c>
      <c r="B6" s="142">
        <v>83</v>
      </c>
      <c r="C6" s="142">
        <v>73</v>
      </c>
      <c r="D6" s="142">
        <v>2</v>
      </c>
      <c r="E6" s="142" t="s">
        <v>105</v>
      </c>
      <c r="F6" s="142">
        <v>4</v>
      </c>
      <c r="G6" s="142">
        <v>2</v>
      </c>
      <c r="H6" s="142" t="s">
        <v>105</v>
      </c>
      <c r="I6" s="142">
        <v>2</v>
      </c>
      <c r="J6" s="67"/>
      <c r="K6" s="67"/>
      <c r="L6" s="67"/>
    </row>
    <row r="7" spans="1:13" ht="24" customHeight="1" x14ac:dyDescent="0.15">
      <c r="A7" s="112" t="s">
        <v>171</v>
      </c>
      <c r="B7" s="142">
        <v>107</v>
      </c>
      <c r="C7" s="142">
        <v>96</v>
      </c>
      <c r="D7" s="142">
        <v>6</v>
      </c>
      <c r="E7" s="142">
        <v>0</v>
      </c>
      <c r="F7" s="142">
        <v>2</v>
      </c>
      <c r="G7" s="142">
        <v>1</v>
      </c>
      <c r="H7" s="142">
        <v>0</v>
      </c>
      <c r="I7" s="142">
        <v>2</v>
      </c>
      <c r="J7" s="67"/>
      <c r="K7" s="67"/>
      <c r="L7" s="67"/>
    </row>
    <row r="8" spans="1:13" ht="24" customHeight="1" x14ac:dyDescent="0.15">
      <c r="A8" s="112" t="s">
        <v>172</v>
      </c>
      <c r="B8" s="142">
        <v>85</v>
      </c>
      <c r="C8" s="142">
        <v>71</v>
      </c>
      <c r="D8" s="142">
        <v>1</v>
      </c>
      <c r="E8" s="142">
        <v>0</v>
      </c>
      <c r="F8" s="142">
        <v>10</v>
      </c>
      <c r="G8" s="142">
        <v>2</v>
      </c>
      <c r="H8" s="142">
        <v>0</v>
      </c>
      <c r="I8" s="142">
        <v>1</v>
      </c>
      <c r="J8" s="67"/>
      <c r="K8" s="67"/>
      <c r="L8" s="67"/>
    </row>
    <row r="9" spans="1:13" s="71" customFormat="1" ht="24" customHeight="1" x14ac:dyDescent="0.15">
      <c r="A9" s="113" t="s">
        <v>176</v>
      </c>
      <c r="B9" s="143">
        <v>71</v>
      </c>
      <c r="C9" s="143">
        <v>65</v>
      </c>
      <c r="D9" s="143">
        <v>1</v>
      </c>
      <c r="E9" s="142">
        <v>0</v>
      </c>
      <c r="F9" s="143">
        <v>4</v>
      </c>
      <c r="G9" s="142">
        <v>0</v>
      </c>
      <c r="H9" s="142">
        <v>0</v>
      </c>
      <c r="I9" s="143">
        <v>1</v>
      </c>
      <c r="J9" s="22"/>
      <c r="K9" s="41"/>
      <c r="L9" s="22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4" t="s">
        <v>106</v>
      </c>
      <c r="J10" s="52"/>
      <c r="K10" s="21"/>
      <c r="L10" s="67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67"/>
      <c r="M11" s="63"/>
    </row>
    <row r="12" spans="1:13" ht="14.25" x14ac:dyDescent="0.15">
      <c r="A12" s="17" t="s">
        <v>229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73"/>
      <c r="M12" s="63"/>
    </row>
    <row r="13" spans="1:13" x14ac:dyDescent="0.15">
      <c r="A13" s="67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3"/>
    </row>
    <row r="14" spans="1:13" ht="24" customHeight="1" x14ac:dyDescent="0.15">
      <c r="A14" s="173" t="s">
        <v>97</v>
      </c>
      <c r="B14" s="173" t="s">
        <v>5</v>
      </c>
      <c r="C14" s="199" t="s">
        <v>107</v>
      </c>
      <c r="D14" s="199" t="s">
        <v>108</v>
      </c>
      <c r="E14" s="199" t="s">
        <v>109</v>
      </c>
      <c r="F14" s="199" t="s">
        <v>110</v>
      </c>
      <c r="G14" s="200" t="s">
        <v>111</v>
      </c>
      <c r="H14" s="201" t="s">
        <v>112</v>
      </c>
      <c r="I14" s="201" t="s">
        <v>113</v>
      </c>
      <c r="J14" s="201" t="s">
        <v>114</v>
      </c>
      <c r="K14" s="202" t="s">
        <v>115</v>
      </c>
      <c r="L14" s="67"/>
      <c r="M14" s="63"/>
    </row>
    <row r="15" spans="1:13" ht="24" customHeight="1" x14ac:dyDescent="0.15">
      <c r="A15" s="174"/>
      <c r="B15" s="174"/>
      <c r="C15" s="199"/>
      <c r="D15" s="199"/>
      <c r="E15" s="199"/>
      <c r="F15" s="199"/>
      <c r="G15" s="201"/>
      <c r="H15" s="201"/>
      <c r="I15" s="201"/>
      <c r="J15" s="201"/>
      <c r="K15" s="202"/>
      <c r="L15" s="67"/>
      <c r="M15" s="63"/>
    </row>
    <row r="16" spans="1:13" ht="24" customHeight="1" x14ac:dyDescent="0.15">
      <c r="A16" s="110" t="s">
        <v>174</v>
      </c>
      <c r="B16" s="144">
        <v>124</v>
      </c>
      <c r="C16" s="144">
        <v>13</v>
      </c>
      <c r="D16" s="144">
        <v>8</v>
      </c>
      <c r="E16" s="144">
        <v>7</v>
      </c>
      <c r="F16" s="144">
        <v>22</v>
      </c>
      <c r="G16" s="144">
        <v>20</v>
      </c>
      <c r="H16" s="144">
        <v>22</v>
      </c>
      <c r="I16" s="144">
        <v>21</v>
      </c>
      <c r="J16" s="144">
        <v>11</v>
      </c>
      <c r="K16" s="142">
        <v>0</v>
      </c>
      <c r="L16" s="22"/>
      <c r="M16" s="63"/>
    </row>
    <row r="17" spans="1:13" ht="24" customHeight="1" x14ac:dyDescent="0.15">
      <c r="A17" s="112" t="s">
        <v>170</v>
      </c>
      <c r="B17" s="144">
        <v>83</v>
      </c>
      <c r="C17" s="144">
        <v>5</v>
      </c>
      <c r="D17" s="144">
        <v>6</v>
      </c>
      <c r="E17" s="144">
        <v>8</v>
      </c>
      <c r="F17" s="144">
        <v>16</v>
      </c>
      <c r="G17" s="144">
        <v>21</v>
      </c>
      <c r="H17" s="144">
        <v>12</v>
      </c>
      <c r="I17" s="144">
        <v>20</v>
      </c>
      <c r="J17" s="144">
        <v>5</v>
      </c>
      <c r="K17" s="142">
        <v>3</v>
      </c>
      <c r="L17" s="67"/>
      <c r="M17" s="63"/>
    </row>
    <row r="18" spans="1:13" ht="24" customHeight="1" x14ac:dyDescent="0.15">
      <c r="A18" s="112" t="s">
        <v>171</v>
      </c>
      <c r="B18" s="144">
        <v>107</v>
      </c>
      <c r="C18" s="144">
        <v>13</v>
      </c>
      <c r="D18" s="144">
        <v>13</v>
      </c>
      <c r="E18" s="144">
        <v>11</v>
      </c>
      <c r="F18" s="144">
        <v>17</v>
      </c>
      <c r="G18" s="144">
        <v>15</v>
      </c>
      <c r="H18" s="144">
        <v>18</v>
      </c>
      <c r="I18" s="144">
        <v>16</v>
      </c>
      <c r="J18" s="144">
        <v>4</v>
      </c>
      <c r="K18" s="142">
        <v>0</v>
      </c>
      <c r="L18" s="67"/>
      <c r="M18" s="63"/>
    </row>
    <row r="19" spans="1:13" ht="24" customHeight="1" x14ac:dyDescent="0.15">
      <c r="A19" s="112" t="s">
        <v>172</v>
      </c>
      <c r="B19" s="144">
        <v>85</v>
      </c>
      <c r="C19" s="144">
        <v>6</v>
      </c>
      <c r="D19" s="144">
        <v>11</v>
      </c>
      <c r="E19" s="144">
        <v>6</v>
      </c>
      <c r="F19" s="144">
        <v>20</v>
      </c>
      <c r="G19" s="144">
        <v>18</v>
      </c>
      <c r="H19" s="144">
        <v>6</v>
      </c>
      <c r="I19" s="144">
        <v>10</v>
      </c>
      <c r="J19" s="144">
        <v>8</v>
      </c>
      <c r="K19" s="142">
        <v>0</v>
      </c>
      <c r="L19" s="67"/>
      <c r="M19" s="63"/>
    </row>
    <row r="20" spans="1:13" s="71" customFormat="1" ht="24" customHeight="1" x14ac:dyDescent="0.15">
      <c r="A20" s="113" t="s">
        <v>173</v>
      </c>
      <c r="B20" s="145">
        <v>71</v>
      </c>
      <c r="C20" s="145">
        <v>5</v>
      </c>
      <c r="D20" s="145">
        <v>5</v>
      </c>
      <c r="E20" s="145">
        <v>8</v>
      </c>
      <c r="F20" s="145">
        <v>10</v>
      </c>
      <c r="G20" s="145">
        <v>9</v>
      </c>
      <c r="H20" s="145">
        <v>18</v>
      </c>
      <c r="I20" s="145">
        <v>10</v>
      </c>
      <c r="J20" s="145">
        <v>6</v>
      </c>
      <c r="K20" s="143">
        <v>0</v>
      </c>
      <c r="L20" s="22"/>
      <c r="M20" s="72"/>
    </row>
    <row r="21" spans="1:13" x14ac:dyDescent="0.15">
      <c r="A21" s="21"/>
      <c r="B21" s="21"/>
      <c r="C21" s="53"/>
      <c r="D21" s="21"/>
      <c r="E21" s="21"/>
      <c r="F21" s="21"/>
      <c r="G21" s="21"/>
      <c r="H21" s="21"/>
      <c r="I21" s="21"/>
      <c r="J21" s="21"/>
      <c r="K21" s="24" t="s">
        <v>106</v>
      </c>
      <c r="L21" s="52"/>
      <c r="M21" s="63"/>
    </row>
    <row r="22" spans="1:13" x14ac:dyDescent="0.15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67"/>
      <c r="M22" s="63"/>
    </row>
    <row r="23" spans="1:13" x14ac:dyDescent="0.15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67"/>
      <c r="M23" s="63"/>
    </row>
    <row r="24" spans="1:13" x14ac:dyDescent="0.15">
      <c r="L24" s="63"/>
      <c r="M24" s="63"/>
    </row>
    <row r="25" spans="1:13" x14ac:dyDescent="0.15">
      <c r="L25" s="63"/>
      <c r="M25" s="63"/>
    </row>
    <row r="26" spans="1:13" x14ac:dyDescent="0.15">
      <c r="L26" s="63"/>
    </row>
    <row r="27" spans="1:13" x14ac:dyDescent="0.15">
      <c r="L27" s="63"/>
    </row>
    <row r="28" spans="1:13" x14ac:dyDescent="0.15">
      <c r="L28" s="63"/>
    </row>
    <row r="29" spans="1:13" x14ac:dyDescent="0.15">
      <c r="L29" s="63"/>
    </row>
    <row r="30" spans="1:13" x14ac:dyDescent="0.15">
      <c r="L30" s="63"/>
    </row>
    <row r="31" spans="1:13" x14ac:dyDescent="0.15">
      <c r="L31" s="63"/>
    </row>
  </sheetData>
  <mergeCells count="20">
    <mergeCell ref="H14:H15"/>
    <mergeCell ref="I14:I15"/>
    <mergeCell ref="J14:J15"/>
    <mergeCell ref="K14:K15"/>
    <mergeCell ref="G3:G4"/>
    <mergeCell ref="H3:H4"/>
    <mergeCell ref="I3:I4"/>
    <mergeCell ref="F14:F15"/>
    <mergeCell ref="G14:G15"/>
    <mergeCell ref="A3:A4"/>
    <mergeCell ref="B3:B4"/>
    <mergeCell ref="C3:C4"/>
    <mergeCell ref="D3:D4"/>
    <mergeCell ref="E3:E4"/>
    <mergeCell ref="F3:F4"/>
    <mergeCell ref="A14:A15"/>
    <mergeCell ref="B14:B15"/>
    <mergeCell ref="C14:C15"/>
    <mergeCell ref="D14:D15"/>
    <mergeCell ref="E14:E15"/>
  </mergeCells>
  <phoneticPr fontId="4"/>
  <printOptions horizontalCentered="1"/>
  <pageMargins left="0.70866141732283472" right="0.70866141732283472" top="0.74803149606299213" bottom="0" header="0.31496062992125984" footer="0"/>
  <pageSetup paperSize="9" orientation="landscape" r:id="rId1"/>
  <headerFooter>
    <oddHeader>&amp;R&amp;A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zoomScale="90" zoomScaleNormal="90" workbookViewId="0">
      <selection activeCell="A2" sqref="A2"/>
    </sheetView>
  </sheetViews>
  <sheetFormatPr defaultRowHeight="13.5" x14ac:dyDescent="0.15"/>
  <cols>
    <col min="1" max="1" width="12.625" customWidth="1"/>
    <col min="2" max="10" width="11.625" customWidth="1"/>
  </cols>
  <sheetData>
    <row r="1" spans="1:13" ht="14.25" x14ac:dyDescent="0.15">
      <c r="A1" s="17" t="s">
        <v>228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63"/>
      <c r="M1" s="63"/>
    </row>
    <row r="2" spans="1:13" x14ac:dyDescent="0.1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3"/>
      <c r="M2" s="63"/>
    </row>
    <row r="3" spans="1:13" ht="24" customHeight="1" x14ac:dyDescent="0.15">
      <c r="A3" s="173" t="s">
        <v>97</v>
      </c>
      <c r="B3" s="173" t="s">
        <v>5</v>
      </c>
      <c r="C3" s="174" t="s">
        <v>160</v>
      </c>
      <c r="D3" s="173" t="s">
        <v>161</v>
      </c>
      <c r="E3" s="173" t="s">
        <v>162</v>
      </c>
      <c r="F3" s="173" t="s">
        <v>163</v>
      </c>
      <c r="G3" s="203" t="s">
        <v>164</v>
      </c>
      <c r="H3" s="205" t="s">
        <v>165</v>
      </c>
      <c r="I3" s="202" t="s">
        <v>166</v>
      </c>
      <c r="J3" s="202" t="s">
        <v>104</v>
      </c>
      <c r="K3" s="205" t="s">
        <v>167</v>
      </c>
      <c r="L3" s="63"/>
      <c r="M3" s="63"/>
    </row>
    <row r="4" spans="1:13" ht="24" customHeight="1" x14ac:dyDescent="0.15">
      <c r="A4" s="173"/>
      <c r="B4" s="173"/>
      <c r="C4" s="174"/>
      <c r="D4" s="173"/>
      <c r="E4" s="173"/>
      <c r="F4" s="173"/>
      <c r="G4" s="204"/>
      <c r="H4" s="205"/>
      <c r="I4" s="202"/>
      <c r="J4" s="202"/>
      <c r="K4" s="205"/>
      <c r="L4" s="63"/>
      <c r="M4" s="63"/>
    </row>
    <row r="5" spans="1:13" ht="24" customHeight="1" x14ac:dyDescent="0.15">
      <c r="A5" s="110" t="s">
        <v>174</v>
      </c>
      <c r="B5" s="123">
        <v>124</v>
      </c>
      <c r="C5" s="123">
        <v>8</v>
      </c>
      <c r="D5" s="123">
        <v>23</v>
      </c>
      <c r="E5" s="123">
        <v>0</v>
      </c>
      <c r="F5" s="123">
        <v>5</v>
      </c>
      <c r="G5" s="123">
        <v>38</v>
      </c>
      <c r="H5" s="123">
        <v>0</v>
      </c>
      <c r="I5" s="123">
        <v>2</v>
      </c>
      <c r="J5" s="123">
        <v>34</v>
      </c>
      <c r="K5" s="123">
        <v>14</v>
      </c>
      <c r="L5" s="63"/>
      <c r="M5" s="63"/>
    </row>
    <row r="6" spans="1:13" ht="24" customHeight="1" x14ac:dyDescent="0.15">
      <c r="A6" s="112" t="s">
        <v>208</v>
      </c>
      <c r="B6" s="123">
        <v>83</v>
      </c>
      <c r="C6" s="123">
        <v>4</v>
      </c>
      <c r="D6" s="123">
        <v>13</v>
      </c>
      <c r="E6" s="123">
        <v>1</v>
      </c>
      <c r="F6" s="123">
        <v>10</v>
      </c>
      <c r="G6" s="123">
        <v>20</v>
      </c>
      <c r="H6" s="123">
        <v>1</v>
      </c>
      <c r="I6" s="123">
        <v>1</v>
      </c>
      <c r="J6" s="123">
        <v>20</v>
      </c>
      <c r="K6" s="123">
        <v>13</v>
      </c>
      <c r="L6" s="161"/>
      <c r="M6" s="63"/>
    </row>
    <row r="7" spans="1:13" ht="24" customHeight="1" x14ac:dyDescent="0.15">
      <c r="A7" s="112" t="s">
        <v>171</v>
      </c>
      <c r="B7" s="123">
        <v>107</v>
      </c>
      <c r="C7" s="123">
        <v>2</v>
      </c>
      <c r="D7" s="123">
        <v>10</v>
      </c>
      <c r="E7" s="123">
        <v>0</v>
      </c>
      <c r="F7" s="123">
        <v>10</v>
      </c>
      <c r="G7" s="123">
        <v>36</v>
      </c>
      <c r="H7" s="123">
        <v>3</v>
      </c>
      <c r="I7" s="123">
        <v>2</v>
      </c>
      <c r="J7" s="123">
        <v>26</v>
      </c>
      <c r="K7" s="123">
        <v>18</v>
      </c>
      <c r="L7" s="63"/>
      <c r="M7" s="63"/>
    </row>
    <row r="8" spans="1:13" ht="24" customHeight="1" x14ac:dyDescent="0.15">
      <c r="A8" s="112" t="s">
        <v>172</v>
      </c>
      <c r="B8" s="123">
        <v>85</v>
      </c>
      <c r="C8" s="123">
        <v>6</v>
      </c>
      <c r="D8" s="123">
        <v>13</v>
      </c>
      <c r="E8" s="123">
        <v>1</v>
      </c>
      <c r="F8" s="123">
        <v>5</v>
      </c>
      <c r="G8" s="123">
        <v>18</v>
      </c>
      <c r="H8" s="123">
        <v>1</v>
      </c>
      <c r="I8" s="123">
        <v>5</v>
      </c>
      <c r="J8" s="123">
        <v>26</v>
      </c>
      <c r="K8" s="123">
        <v>10</v>
      </c>
      <c r="L8" s="63"/>
      <c r="M8" s="63"/>
    </row>
    <row r="9" spans="1:13" s="79" customFormat="1" ht="24" customHeight="1" x14ac:dyDescent="0.15">
      <c r="A9" s="113" t="s">
        <v>176</v>
      </c>
      <c r="B9" s="146">
        <v>71</v>
      </c>
      <c r="C9" s="146">
        <v>6</v>
      </c>
      <c r="D9" s="146">
        <v>7</v>
      </c>
      <c r="E9" s="123">
        <v>0</v>
      </c>
      <c r="F9" s="146">
        <v>6</v>
      </c>
      <c r="G9" s="146">
        <v>22</v>
      </c>
      <c r="H9" s="123">
        <v>0</v>
      </c>
      <c r="I9" s="146">
        <v>3</v>
      </c>
      <c r="J9" s="146">
        <v>22</v>
      </c>
      <c r="K9" s="146">
        <v>5</v>
      </c>
      <c r="L9" s="78"/>
      <c r="M9" s="78"/>
    </row>
    <row r="10" spans="1:13" x14ac:dyDescent="0.15">
      <c r="A10" s="67"/>
      <c r="B10" s="67"/>
      <c r="C10" s="67"/>
      <c r="D10" s="67"/>
      <c r="E10" s="80"/>
      <c r="F10" s="67"/>
      <c r="G10" s="67"/>
      <c r="H10" s="67"/>
      <c r="I10" s="67"/>
      <c r="J10" s="67"/>
      <c r="K10" s="24" t="s">
        <v>96</v>
      </c>
      <c r="L10" s="63"/>
      <c r="M10" s="63"/>
    </row>
    <row r="11" spans="1:13" x14ac:dyDescent="0.15">
      <c r="A11" s="3"/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63"/>
      <c r="M11" s="63"/>
    </row>
    <row r="12" spans="1:13" x14ac:dyDescent="0.15">
      <c r="B12" s="63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</row>
    <row r="13" spans="1:13" x14ac:dyDescent="0.15">
      <c r="B13" s="63"/>
      <c r="C13" s="63"/>
      <c r="D13" s="63"/>
      <c r="E13" s="63"/>
      <c r="F13" s="63"/>
      <c r="G13" s="63"/>
      <c r="H13" s="63"/>
      <c r="I13" s="63"/>
      <c r="J13" s="63"/>
      <c r="K13" s="63"/>
      <c r="L13" s="63"/>
      <c r="M13" s="63"/>
    </row>
    <row r="14" spans="1:13" x14ac:dyDescent="0.15">
      <c r="D14" s="63"/>
      <c r="E14" s="63"/>
      <c r="F14" s="63"/>
      <c r="G14" s="63"/>
      <c r="H14" s="63"/>
      <c r="I14" s="63"/>
      <c r="J14" s="63"/>
      <c r="K14" s="63"/>
      <c r="L14" s="63"/>
      <c r="M14" s="63"/>
    </row>
    <row r="15" spans="1:13" x14ac:dyDescent="0.15">
      <c r="D15" s="63"/>
      <c r="E15" s="63"/>
      <c r="F15" s="63"/>
      <c r="G15" s="63"/>
      <c r="J15" s="63"/>
      <c r="K15" s="63"/>
      <c r="L15" s="63"/>
      <c r="M15" s="63"/>
    </row>
    <row r="16" spans="1:13" x14ac:dyDescent="0.15">
      <c r="D16" s="63"/>
      <c r="E16" s="63"/>
      <c r="F16" s="63"/>
      <c r="G16" s="63"/>
      <c r="K16" s="63"/>
      <c r="L16" s="63"/>
      <c r="M16" s="63"/>
    </row>
    <row r="17" spans="4:12" x14ac:dyDescent="0.15">
      <c r="D17" s="63"/>
      <c r="E17" s="63"/>
      <c r="G17" s="63"/>
      <c r="K17" s="63"/>
      <c r="L17" s="63"/>
    </row>
    <row r="18" spans="4:12" x14ac:dyDescent="0.15">
      <c r="D18" s="63"/>
      <c r="G18" s="63"/>
      <c r="K18" s="63"/>
      <c r="L18" s="63"/>
    </row>
    <row r="19" spans="4:12" x14ac:dyDescent="0.15">
      <c r="D19" s="63"/>
      <c r="G19" s="63"/>
    </row>
    <row r="20" spans="4:12" x14ac:dyDescent="0.15">
      <c r="D20" s="63"/>
    </row>
    <row r="21" spans="4:12" x14ac:dyDescent="0.15">
      <c r="D21" s="63"/>
    </row>
  </sheetData>
  <mergeCells count="11"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</mergeCells>
  <phoneticPr fontId="4"/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&amp;R&amp;A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zoomScale="90" zoomScaleNormal="90" workbookViewId="0">
      <selection activeCell="A2" sqref="A2"/>
    </sheetView>
  </sheetViews>
  <sheetFormatPr defaultRowHeight="13.5" x14ac:dyDescent="0.15"/>
  <cols>
    <col min="1" max="1" width="12.625" customWidth="1"/>
    <col min="2" max="10" width="11.625" customWidth="1"/>
  </cols>
  <sheetData>
    <row r="1" spans="1:11" ht="14.25" x14ac:dyDescent="0.15">
      <c r="A1" s="1" t="s">
        <v>227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4.25" thickBot="1" x14ac:dyDescent="0.2">
      <c r="A2" s="3"/>
      <c r="B2" s="3"/>
      <c r="C2" s="3"/>
      <c r="D2" s="3"/>
      <c r="E2" s="3"/>
      <c r="F2" s="3"/>
      <c r="G2" s="3"/>
      <c r="H2" s="3"/>
      <c r="I2" s="3"/>
      <c r="J2" s="32" t="s">
        <v>116</v>
      </c>
      <c r="K2" s="3"/>
    </row>
    <row r="3" spans="1:11" ht="24" customHeight="1" x14ac:dyDescent="0.15">
      <c r="A3" s="192" t="s">
        <v>97</v>
      </c>
      <c r="B3" s="208" t="s">
        <v>5</v>
      </c>
      <c r="C3" s="209" t="s">
        <v>117</v>
      </c>
      <c r="D3" s="210"/>
      <c r="E3" s="206" t="s">
        <v>118</v>
      </c>
      <c r="F3" s="210"/>
      <c r="G3" s="206" t="s">
        <v>119</v>
      </c>
      <c r="H3" s="210"/>
      <c r="I3" s="206" t="s">
        <v>120</v>
      </c>
      <c r="J3" s="207"/>
      <c r="K3" s="51"/>
    </row>
    <row r="4" spans="1:11" ht="24" customHeight="1" x14ac:dyDescent="0.15">
      <c r="A4" s="193"/>
      <c r="B4" s="166"/>
      <c r="C4" s="92" t="s">
        <v>121</v>
      </c>
      <c r="D4" s="92" t="s">
        <v>122</v>
      </c>
      <c r="E4" s="86" t="s">
        <v>123</v>
      </c>
      <c r="F4" s="86" t="s">
        <v>124</v>
      </c>
      <c r="G4" s="86" t="s">
        <v>125</v>
      </c>
      <c r="H4" s="86" t="s">
        <v>209</v>
      </c>
      <c r="I4" s="92" t="s">
        <v>126</v>
      </c>
      <c r="J4" s="87" t="s">
        <v>127</v>
      </c>
      <c r="K4" s="51"/>
    </row>
    <row r="5" spans="1:11" ht="24" customHeight="1" x14ac:dyDescent="0.15">
      <c r="A5" s="33" t="s">
        <v>174</v>
      </c>
      <c r="B5" s="123">
        <v>5296</v>
      </c>
      <c r="C5" s="123">
        <v>3808</v>
      </c>
      <c r="D5" s="123">
        <v>51</v>
      </c>
      <c r="E5" s="123">
        <v>1014</v>
      </c>
      <c r="F5" s="123">
        <v>336</v>
      </c>
      <c r="G5" s="123">
        <v>0</v>
      </c>
      <c r="H5" s="123">
        <v>63</v>
      </c>
      <c r="I5" s="123">
        <v>21</v>
      </c>
      <c r="J5" s="136">
        <v>3</v>
      </c>
      <c r="K5" s="64"/>
    </row>
    <row r="6" spans="1:11" ht="24" customHeight="1" x14ac:dyDescent="0.15">
      <c r="A6" s="15" t="s">
        <v>210</v>
      </c>
      <c r="B6" s="123">
        <v>5310</v>
      </c>
      <c r="C6" s="123">
        <v>3791</v>
      </c>
      <c r="D6" s="123">
        <v>49</v>
      </c>
      <c r="E6" s="123">
        <v>1047</v>
      </c>
      <c r="F6" s="123">
        <v>336</v>
      </c>
      <c r="G6" s="123">
        <v>0</v>
      </c>
      <c r="H6" s="123">
        <v>63</v>
      </c>
      <c r="I6" s="123">
        <v>21</v>
      </c>
      <c r="J6" s="136">
        <v>3</v>
      </c>
      <c r="K6" s="51"/>
    </row>
    <row r="7" spans="1:11" ht="24" customHeight="1" x14ac:dyDescent="0.15">
      <c r="A7" s="15" t="s">
        <v>211</v>
      </c>
      <c r="B7" s="123">
        <v>5336</v>
      </c>
      <c r="C7" s="123">
        <v>3810</v>
      </c>
      <c r="D7" s="123">
        <v>49</v>
      </c>
      <c r="E7" s="123">
        <v>1064</v>
      </c>
      <c r="F7" s="123">
        <v>326</v>
      </c>
      <c r="G7" s="123" t="s">
        <v>105</v>
      </c>
      <c r="H7" s="123">
        <v>63</v>
      </c>
      <c r="I7" s="123">
        <v>21</v>
      </c>
      <c r="J7" s="136">
        <v>3</v>
      </c>
      <c r="K7" s="51"/>
    </row>
    <row r="8" spans="1:11" ht="24" customHeight="1" x14ac:dyDescent="0.15">
      <c r="A8" s="15" t="s">
        <v>212</v>
      </c>
      <c r="B8" s="123">
        <v>5352</v>
      </c>
      <c r="C8" s="123">
        <v>3820</v>
      </c>
      <c r="D8" s="123">
        <v>50</v>
      </c>
      <c r="E8" s="123">
        <v>1069</v>
      </c>
      <c r="F8" s="123">
        <v>326</v>
      </c>
      <c r="G8" s="123" t="s">
        <v>105</v>
      </c>
      <c r="H8" s="123">
        <v>63</v>
      </c>
      <c r="I8" s="123">
        <v>21</v>
      </c>
      <c r="J8" s="136">
        <v>3</v>
      </c>
      <c r="K8" s="51"/>
    </row>
    <row r="9" spans="1:11" s="77" customFormat="1" ht="24" customHeight="1" thickBot="1" x14ac:dyDescent="0.2">
      <c r="A9" s="16" t="s">
        <v>213</v>
      </c>
      <c r="B9" s="155">
        <v>5388</v>
      </c>
      <c r="C9" s="155">
        <v>3839</v>
      </c>
      <c r="D9" s="155">
        <v>50</v>
      </c>
      <c r="E9" s="155">
        <v>1087</v>
      </c>
      <c r="F9" s="155">
        <v>325</v>
      </c>
      <c r="G9" s="155" t="s">
        <v>105</v>
      </c>
      <c r="H9" s="155">
        <v>63</v>
      </c>
      <c r="I9" s="155">
        <v>21</v>
      </c>
      <c r="J9" s="157">
        <v>3</v>
      </c>
      <c r="K9" s="64"/>
    </row>
    <row r="10" spans="1:11" x14ac:dyDescent="0.15">
      <c r="A10" s="3"/>
      <c r="B10" s="3"/>
      <c r="C10" s="3"/>
      <c r="D10" s="3"/>
      <c r="E10" s="3"/>
      <c r="F10" s="3"/>
      <c r="G10" s="3"/>
      <c r="H10" s="3"/>
      <c r="I10" s="3"/>
      <c r="J10" s="6" t="s">
        <v>128</v>
      </c>
      <c r="K10" s="51"/>
    </row>
    <row r="11" spans="1:11" x14ac:dyDescent="0.15">
      <c r="A11" s="3"/>
      <c r="B11" s="3"/>
      <c r="C11" s="3"/>
      <c r="D11" s="3"/>
      <c r="E11" s="3"/>
      <c r="F11" s="3"/>
      <c r="G11" s="3"/>
      <c r="H11" s="3"/>
      <c r="I11" s="3"/>
      <c r="J11" s="3"/>
      <c r="K11" s="51"/>
    </row>
    <row r="12" spans="1:11" x14ac:dyDescent="0.15">
      <c r="K12" s="63"/>
    </row>
  </sheetData>
  <mergeCells count="6">
    <mergeCell ref="I3:J3"/>
    <mergeCell ref="A3:A4"/>
    <mergeCell ref="B3:B4"/>
    <mergeCell ref="C3:D3"/>
    <mergeCell ref="E3:F3"/>
    <mergeCell ref="G3:H3"/>
  </mergeCells>
  <phoneticPr fontId="4"/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"/>
  <sheetViews>
    <sheetView zoomScale="90" zoomScaleNormal="90" workbookViewId="0">
      <selection activeCell="A2" sqref="A2"/>
    </sheetView>
  </sheetViews>
  <sheetFormatPr defaultRowHeight="13.5" x14ac:dyDescent="0.15"/>
  <cols>
    <col min="1" max="1" width="12.625" customWidth="1"/>
    <col min="2" max="5" width="10.125" customWidth="1"/>
    <col min="6" max="12" width="11.125" customWidth="1"/>
  </cols>
  <sheetData>
    <row r="1" spans="1:14" ht="14.25" x14ac:dyDescent="0.15">
      <c r="A1" s="17" t="s">
        <v>226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4" s="74" customFormat="1" ht="14.25" thickBot="1" x14ac:dyDescent="0.2">
      <c r="A2" s="69"/>
      <c r="B2" s="69"/>
      <c r="C2" s="69"/>
      <c r="D2" s="69"/>
      <c r="E2" s="69"/>
      <c r="F2" s="69"/>
      <c r="G2" s="69"/>
      <c r="H2" s="69"/>
      <c r="I2" s="69"/>
      <c r="J2" s="69"/>
      <c r="K2" s="69"/>
      <c r="L2" s="76" t="s">
        <v>159</v>
      </c>
      <c r="M2" s="21"/>
    </row>
    <row r="3" spans="1:14" ht="24" customHeight="1" x14ac:dyDescent="0.15">
      <c r="A3" s="212" t="s">
        <v>97</v>
      </c>
      <c r="B3" s="75" t="s">
        <v>129</v>
      </c>
      <c r="C3" s="214" t="s">
        <v>151</v>
      </c>
      <c r="D3" s="215" t="s">
        <v>130</v>
      </c>
      <c r="E3" s="214" t="s">
        <v>152</v>
      </c>
      <c r="F3" s="215" t="s">
        <v>131</v>
      </c>
      <c r="G3" s="214"/>
      <c r="H3" s="214"/>
      <c r="I3" s="214"/>
      <c r="J3" s="214"/>
      <c r="K3" s="214"/>
      <c r="L3" s="216"/>
      <c r="M3" s="67"/>
      <c r="N3" s="63"/>
    </row>
    <row r="4" spans="1:14" ht="33" customHeight="1" x14ac:dyDescent="0.15">
      <c r="A4" s="213"/>
      <c r="B4" s="54" t="s">
        <v>214</v>
      </c>
      <c r="C4" s="202"/>
      <c r="D4" s="202"/>
      <c r="E4" s="202"/>
      <c r="F4" s="90" t="s">
        <v>5</v>
      </c>
      <c r="G4" s="91" t="s">
        <v>132</v>
      </c>
      <c r="H4" s="90" t="s">
        <v>133</v>
      </c>
      <c r="I4" s="90" t="s">
        <v>134</v>
      </c>
      <c r="J4" s="91" t="s">
        <v>135</v>
      </c>
      <c r="K4" s="90" t="s">
        <v>136</v>
      </c>
      <c r="L4" s="88" t="s">
        <v>104</v>
      </c>
      <c r="M4" s="67"/>
      <c r="N4" s="63"/>
    </row>
    <row r="5" spans="1:14" ht="24" customHeight="1" x14ac:dyDescent="0.15">
      <c r="A5" s="33" t="s">
        <v>174</v>
      </c>
      <c r="B5" s="144">
        <v>11</v>
      </c>
      <c r="C5" s="144">
        <v>339</v>
      </c>
      <c r="D5" s="144">
        <v>28</v>
      </c>
      <c r="E5" s="144">
        <v>543</v>
      </c>
      <c r="F5" s="144">
        <v>84</v>
      </c>
      <c r="G5" s="144">
        <v>31</v>
      </c>
      <c r="H5" s="144">
        <v>9</v>
      </c>
      <c r="I5" s="144">
        <v>3</v>
      </c>
      <c r="J5" s="144">
        <v>2</v>
      </c>
      <c r="K5" s="144">
        <v>12</v>
      </c>
      <c r="L5" s="147">
        <v>27</v>
      </c>
      <c r="M5" s="67"/>
      <c r="N5" s="63"/>
    </row>
    <row r="6" spans="1:14" ht="24" customHeight="1" x14ac:dyDescent="0.15">
      <c r="A6" s="15" t="s">
        <v>215</v>
      </c>
      <c r="B6" s="144">
        <v>11</v>
      </c>
      <c r="C6" s="144">
        <v>338</v>
      </c>
      <c r="D6" s="144">
        <v>28</v>
      </c>
      <c r="E6" s="144">
        <v>545</v>
      </c>
      <c r="F6" s="144">
        <v>84</v>
      </c>
      <c r="G6" s="144">
        <v>31</v>
      </c>
      <c r="H6" s="144">
        <v>9</v>
      </c>
      <c r="I6" s="144">
        <v>3</v>
      </c>
      <c r="J6" s="144">
        <v>2</v>
      </c>
      <c r="K6" s="144">
        <v>12</v>
      </c>
      <c r="L6" s="147">
        <v>27</v>
      </c>
      <c r="M6" s="67"/>
      <c r="N6" s="63"/>
    </row>
    <row r="7" spans="1:14" ht="24" customHeight="1" x14ac:dyDescent="0.15">
      <c r="A7" s="15" t="s">
        <v>216</v>
      </c>
      <c r="B7" s="144">
        <v>11</v>
      </c>
      <c r="C7" s="144">
        <v>338</v>
      </c>
      <c r="D7" s="144">
        <v>28</v>
      </c>
      <c r="E7" s="144">
        <v>546</v>
      </c>
      <c r="F7" s="144">
        <v>85</v>
      </c>
      <c r="G7" s="144">
        <v>30</v>
      </c>
      <c r="H7" s="144">
        <v>10</v>
      </c>
      <c r="I7" s="144">
        <v>3</v>
      </c>
      <c r="J7" s="144">
        <v>2</v>
      </c>
      <c r="K7" s="144">
        <v>12</v>
      </c>
      <c r="L7" s="147">
        <v>28</v>
      </c>
      <c r="M7" s="67"/>
      <c r="N7" s="63"/>
    </row>
    <row r="8" spans="1:14" ht="24" customHeight="1" x14ac:dyDescent="0.15">
      <c r="A8" s="15" t="s">
        <v>217</v>
      </c>
      <c r="B8" s="144">
        <v>11</v>
      </c>
      <c r="C8" s="144">
        <v>338</v>
      </c>
      <c r="D8" s="144">
        <v>28</v>
      </c>
      <c r="E8" s="144">
        <v>546</v>
      </c>
      <c r="F8" s="144">
        <v>85</v>
      </c>
      <c r="G8" s="144">
        <v>30</v>
      </c>
      <c r="H8" s="144">
        <v>10</v>
      </c>
      <c r="I8" s="144">
        <v>3</v>
      </c>
      <c r="J8" s="144">
        <v>2</v>
      </c>
      <c r="K8" s="144">
        <v>12</v>
      </c>
      <c r="L8" s="147">
        <v>28</v>
      </c>
      <c r="M8" s="67"/>
      <c r="N8" s="63"/>
    </row>
    <row r="9" spans="1:14" ht="24" customHeight="1" thickBot="1" x14ac:dyDescent="0.2">
      <c r="A9" s="16" t="s">
        <v>218</v>
      </c>
      <c r="B9" s="148">
        <v>11</v>
      </c>
      <c r="C9" s="148">
        <v>341</v>
      </c>
      <c r="D9" s="148">
        <v>28</v>
      </c>
      <c r="E9" s="148">
        <v>536</v>
      </c>
      <c r="F9" s="148">
        <v>86</v>
      </c>
      <c r="G9" s="148">
        <v>30</v>
      </c>
      <c r="H9" s="148">
        <v>10</v>
      </c>
      <c r="I9" s="148">
        <v>3</v>
      </c>
      <c r="J9" s="148">
        <v>2</v>
      </c>
      <c r="K9" s="148">
        <v>12</v>
      </c>
      <c r="L9" s="149">
        <v>29</v>
      </c>
      <c r="M9" s="22"/>
      <c r="N9" s="63"/>
    </row>
    <row r="10" spans="1:14" x14ac:dyDescent="0.1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24" t="s">
        <v>137</v>
      </c>
      <c r="M10" s="66"/>
      <c r="N10" s="63"/>
    </row>
    <row r="11" spans="1:14" x14ac:dyDescent="0.15">
      <c r="A11" s="21"/>
      <c r="B11" s="211"/>
      <c r="C11" s="211"/>
      <c r="D11" s="211"/>
      <c r="E11" s="211"/>
      <c r="F11" s="211"/>
      <c r="G11" s="211"/>
      <c r="H11" s="211"/>
      <c r="I11" s="21"/>
      <c r="J11" s="21"/>
      <c r="K11" s="21"/>
      <c r="L11" s="21"/>
      <c r="M11" s="67"/>
      <c r="N11" s="63"/>
    </row>
    <row r="12" spans="1:14" x14ac:dyDescent="0.15">
      <c r="M12" s="63"/>
      <c r="N12" s="63"/>
    </row>
    <row r="13" spans="1:14" x14ac:dyDescent="0.15">
      <c r="F13" s="62"/>
      <c r="M13" s="63"/>
      <c r="N13" s="63"/>
    </row>
    <row r="14" spans="1:14" x14ac:dyDescent="0.15">
      <c r="M14" s="63"/>
      <c r="N14" s="63"/>
    </row>
    <row r="15" spans="1:14" x14ac:dyDescent="0.15">
      <c r="M15" s="63"/>
      <c r="N15" s="63"/>
    </row>
  </sheetData>
  <mergeCells count="6">
    <mergeCell ref="B11:H11"/>
    <mergeCell ref="A3:A4"/>
    <mergeCell ref="C3:C4"/>
    <mergeCell ref="D3:D4"/>
    <mergeCell ref="E3:E4"/>
    <mergeCell ref="F3:L3"/>
  </mergeCells>
  <phoneticPr fontId="4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&amp;R&amp;A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zoomScale="90" zoomScaleNormal="90" zoomScaleSheetLayoutView="100" workbookViewId="0">
      <selection activeCell="A2" sqref="A2"/>
    </sheetView>
  </sheetViews>
  <sheetFormatPr defaultRowHeight="13.5" x14ac:dyDescent="0.15"/>
  <cols>
    <col min="1" max="1" width="12.625" style="74" customWidth="1"/>
    <col min="2" max="16384" width="9" style="74"/>
  </cols>
  <sheetData>
    <row r="1" spans="1:17" ht="14.25" x14ac:dyDescent="0.15">
      <c r="A1" s="1" t="s">
        <v>225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7" x14ac:dyDescent="0.15">
      <c r="A2" s="51"/>
      <c r="B2" s="51"/>
      <c r="C2" s="51"/>
      <c r="D2" s="106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</row>
    <row r="3" spans="1:17" ht="16.5" customHeight="1" x14ac:dyDescent="0.15">
      <c r="A3" s="172" t="s">
        <v>219</v>
      </c>
      <c r="B3" s="172" t="s">
        <v>138</v>
      </c>
      <c r="C3" s="166"/>
      <c r="D3" s="166"/>
      <c r="E3" s="166"/>
      <c r="F3" s="166"/>
      <c r="G3" s="166"/>
      <c r="H3" s="166"/>
      <c r="I3" s="166"/>
      <c r="J3" s="166"/>
      <c r="K3" s="166"/>
      <c r="L3" s="166"/>
      <c r="M3" s="166"/>
      <c r="N3" s="166" t="s">
        <v>150</v>
      </c>
      <c r="O3" s="51"/>
    </row>
    <row r="4" spans="1:17" ht="16.5" customHeight="1" x14ac:dyDescent="0.15">
      <c r="A4" s="166"/>
      <c r="B4" s="172" t="s">
        <v>5</v>
      </c>
      <c r="C4" s="172" t="s">
        <v>139</v>
      </c>
      <c r="D4" s="166" t="s">
        <v>140</v>
      </c>
      <c r="E4" s="172" t="s">
        <v>141</v>
      </c>
      <c r="F4" s="172" t="s">
        <v>142</v>
      </c>
      <c r="G4" s="166" t="s">
        <v>143</v>
      </c>
      <c r="H4" s="166" t="s">
        <v>144</v>
      </c>
      <c r="I4" s="166" t="s">
        <v>145</v>
      </c>
      <c r="J4" s="172" t="s">
        <v>146</v>
      </c>
      <c r="K4" s="166" t="s">
        <v>147</v>
      </c>
      <c r="L4" s="172" t="s">
        <v>148</v>
      </c>
      <c r="M4" s="166" t="s">
        <v>43</v>
      </c>
      <c r="N4" s="166"/>
      <c r="O4" s="51"/>
    </row>
    <row r="5" spans="1:17" ht="16.5" customHeight="1" x14ac:dyDescent="0.15">
      <c r="A5" s="166"/>
      <c r="B5" s="166"/>
      <c r="C5" s="166"/>
      <c r="D5" s="166"/>
      <c r="E5" s="166"/>
      <c r="F5" s="166"/>
      <c r="G5" s="166"/>
      <c r="H5" s="166"/>
      <c r="I5" s="166"/>
      <c r="J5" s="166"/>
      <c r="K5" s="166"/>
      <c r="L5" s="166"/>
      <c r="M5" s="166"/>
      <c r="N5" s="166"/>
      <c r="O5" s="51"/>
    </row>
    <row r="6" spans="1:17" ht="16.5" customHeight="1" x14ac:dyDescent="0.15">
      <c r="A6" s="110" t="s">
        <v>174</v>
      </c>
      <c r="B6" s="123">
        <v>13071</v>
      </c>
      <c r="C6" s="123">
        <v>94</v>
      </c>
      <c r="D6" s="123">
        <v>1</v>
      </c>
      <c r="E6" s="123">
        <v>2</v>
      </c>
      <c r="F6" s="123">
        <v>1407</v>
      </c>
      <c r="G6" s="123">
        <v>91</v>
      </c>
      <c r="H6" s="123">
        <v>103</v>
      </c>
      <c r="I6" s="123">
        <v>1642</v>
      </c>
      <c r="J6" s="123">
        <v>86</v>
      </c>
      <c r="K6" s="123">
        <v>156</v>
      </c>
      <c r="L6" s="123">
        <v>7949</v>
      </c>
      <c r="M6" s="123">
        <v>1540</v>
      </c>
      <c r="N6" s="123">
        <v>11156</v>
      </c>
      <c r="O6" s="51"/>
    </row>
    <row r="7" spans="1:17" ht="16.5" customHeight="1" x14ac:dyDescent="0.15">
      <c r="A7" s="112" t="s">
        <v>220</v>
      </c>
      <c r="B7" s="123">
        <v>13822</v>
      </c>
      <c r="C7" s="123">
        <v>58</v>
      </c>
      <c r="D7" s="123">
        <v>0</v>
      </c>
      <c r="E7" s="123">
        <v>6</v>
      </c>
      <c r="F7" s="123">
        <v>1492</v>
      </c>
      <c r="G7" s="123">
        <v>116</v>
      </c>
      <c r="H7" s="123">
        <v>114</v>
      </c>
      <c r="I7" s="123">
        <v>1640</v>
      </c>
      <c r="J7" s="123">
        <v>114</v>
      </c>
      <c r="K7" s="123">
        <v>152</v>
      </c>
      <c r="L7" s="123">
        <v>8458</v>
      </c>
      <c r="M7" s="123">
        <v>1672</v>
      </c>
      <c r="N7" s="123">
        <v>11619</v>
      </c>
      <c r="O7" s="51"/>
      <c r="P7" s="151"/>
      <c r="Q7" s="151"/>
    </row>
    <row r="8" spans="1:17" ht="16.5" customHeight="1" x14ac:dyDescent="0.15">
      <c r="A8" s="112" t="s">
        <v>221</v>
      </c>
      <c r="B8" s="101">
        <v>14095</v>
      </c>
      <c r="C8" s="123">
        <v>81</v>
      </c>
      <c r="D8" s="123" t="s">
        <v>105</v>
      </c>
      <c r="E8" s="123">
        <v>11</v>
      </c>
      <c r="F8" s="123">
        <v>1380</v>
      </c>
      <c r="G8" s="123">
        <v>112</v>
      </c>
      <c r="H8" s="123">
        <v>119</v>
      </c>
      <c r="I8" s="123">
        <v>1616</v>
      </c>
      <c r="J8" s="123">
        <v>102</v>
      </c>
      <c r="K8" s="123">
        <v>146</v>
      </c>
      <c r="L8" s="123">
        <v>8841</v>
      </c>
      <c r="M8" s="123">
        <v>1687</v>
      </c>
      <c r="N8" s="123">
        <v>11901</v>
      </c>
      <c r="O8" s="51"/>
      <c r="P8" s="151"/>
      <c r="Q8" s="151"/>
    </row>
    <row r="9" spans="1:17" ht="16.5" customHeight="1" x14ac:dyDescent="0.15">
      <c r="A9" s="112" t="s">
        <v>222</v>
      </c>
      <c r="B9" s="101">
        <v>14609</v>
      </c>
      <c r="C9" s="123">
        <v>64</v>
      </c>
      <c r="D9" s="123">
        <v>1</v>
      </c>
      <c r="E9" s="123">
        <v>10</v>
      </c>
      <c r="F9" s="123">
        <v>1340</v>
      </c>
      <c r="G9" s="123">
        <v>112</v>
      </c>
      <c r="H9" s="123">
        <v>110</v>
      </c>
      <c r="I9" s="123">
        <v>1758</v>
      </c>
      <c r="J9" s="123">
        <v>82</v>
      </c>
      <c r="K9" s="123">
        <v>141</v>
      </c>
      <c r="L9" s="123">
        <v>9019</v>
      </c>
      <c r="M9" s="123">
        <v>1972</v>
      </c>
      <c r="N9" s="123">
        <v>12292</v>
      </c>
      <c r="O9" s="51"/>
      <c r="P9" s="151"/>
      <c r="Q9" s="151"/>
    </row>
    <row r="10" spans="1:17" ht="16.5" customHeight="1" x14ac:dyDescent="0.15">
      <c r="A10" s="113" t="s">
        <v>223</v>
      </c>
      <c r="B10" s="152">
        <v>15391</v>
      </c>
      <c r="C10" s="146">
        <v>55</v>
      </c>
      <c r="D10" s="123" t="s">
        <v>105</v>
      </c>
      <c r="E10" s="146">
        <v>7</v>
      </c>
      <c r="F10" s="146">
        <v>1300</v>
      </c>
      <c r="G10" s="146">
        <v>109</v>
      </c>
      <c r="H10" s="146">
        <v>100</v>
      </c>
      <c r="I10" s="146">
        <v>1797</v>
      </c>
      <c r="J10" s="146">
        <v>111</v>
      </c>
      <c r="K10" s="146">
        <v>124</v>
      </c>
      <c r="L10" s="146">
        <v>9605</v>
      </c>
      <c r="M10" s="146">
        <v>2183</v>
      </c>
      <c r="N10" s="146">
        <v>12810</v>
      </c>
      <c r="O10" s="64"/>
      <c r="P10" s="151"/>
      <c r="Q10" s="151"/>
    </row>
    <row r="11" spans="1:17" ht="16.5" customHeight="1" x14ac:dyDescent="0.15">
      <c r="A11" s="150"/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51"/>
      <c r="P11" s="151"/>
      <c r="Q11" s="151"/>
    </row>
    <row r="12" spans="1:17" ht="16.5" customHeight="1" x14ac:dyDescent="0.15">
      <c r="A12" s="112" t="s">
        <v>177</v>
      </c>
      <c r="B12" s="101">
        <v>1486</v>
      </c>
      <c r="C12" s="101">
        <v>13</v>
      </c>
      <c r="D12" s="123" t="s">
        <v>105</v>
      </c>
      <c r="E12" s="123" t="s">
        <v>105</v>
      </c>
      <c r="F12" s="101">
        <v>135</v>
      </c>
      <c r="G12" s="101">
        <v>11</v>
      </c>
      <c r="H12" s="123" t="s">
        <v>105</v>
      </c>
      <c r="I12" s="98">
        <v>183</v>
      </c>
      <c r="J12" s="101">
        <v>9</v>
      </c>
      <c r="K12" s="101">
        <v>12</v>
      </c>
      <c r="L12" s="101">
        <v>920</v>
      </c>
      <c r="M12" s="101">
        <v>203</v>
      </c>
      <c r="N12" s="101">
        <v>1243</v>
      </c>
      <c r="O12" s="51"/>
      <c r="P12" s="151"/>
      <c r="Q12" s="151"/>
    </row>
    <row r="13" spans="1:17" ht="16.5" customHeight="1" x14ac:dyDescent="0.15">
      <c r="A13" s="110" t="s">
        <v>224</v>
      </c>
      <c r="B13" s="101">
        <v>1217</v>
      </c>
      <c r="C13" s="101">
        <v>7</v>
      </c>
      <c r="D13" s="123" t="s">
        <v>105</v>
      </c>
      <c r="E13" s="123" t="s">
        <v>105</v>
      </c>
      <c r="F13" s="101">
        <v>69</v>
      </c>
      <c r="G13" s="101">
        <v>14</v>
      </c>
      <c r="H13" s="101">
        <v>6</v>
      </c>
      <c r="I13" s="98">
        <v>128</v>
      </c>
      <c r="J13" s="101">
        <v>5</v>
      </c>
      <c r="K13" s="101">
        <v>3</v>
      </c>
      <c r="L13" s="101">
        <v>817</v>
      </c>
      <c r="M13" s="101">
        <v>168</v>
      </c>
      <c r="N13" s="123">
        <v>983</v>
      </c>
      <c r="O13" s="51"/>
      <c r="P13" s="151"/>
      <c r="Q13" s="151"/>
    </row>
    <row r="14" spans="1:17" ht="16.5" customHeight="1" x14ac:dyDescent="0.15">
      <c r="A14" s="110" t="s">
        <v>55</v>
      </c>
      <c r="B14" s="101">
        <v>1286</v>
      </c>
      <c r="C14" s="101">
        <v>5</v>
      </c>
      <c r="D14" s="123" t="s">
        <v>105</v>
      </c>
      <c r="E14" s="123">
        <v>1</v>
      </c>
      <c r="F14" s="101">
        <v>101</v>
      </c>
      <c r="G14" s="101">
        <v>11</v>
      </c>
      <c r="H14" s="101">
        <v>9</v>
      </c>
      <c r="I14" s="98">
        <v>152</v>
      </c>
      <c r="J14" s="101">
        <v>9</v>
      </c>
      <c r="K14" s="101">
        <v>10</v>
      </c>
      <c r="L14" s="101">
        <v>812</v>
      </c>
      <c r="M14" s="101">
        <v>176</v>
      </c>
      <c r="N14" s="101">
        <v>1058</v>
      </c>
      <c r="O14" s="51"/>
      <c r="P14" s="151"/>
      <c r="Q14" s="151"/>
    </row>
    <row r="15" spans="1:17" ht="16.5" customHeight="1" x14ac:dyDescent="0.15">
      <c r="A15" s="110" t="s">
        <v>56</v>
      </c>
      <c r="B15" s="101">
        <v>1157</v>
      </c>
      <c r="C15" s="101">
        <v>4</v>
      </c>
      <c r="D15" s="123" t="s">
        <v>105</v>
      </c>
      <c r="E15" s="123" t="s">
        <v>105</v>
      </c>
      <c r="F15" s="101">
        <v>95</v>
      </c>
      <c r="G15" s="101">
        <v>7</v>
      </c>
      <c r="H15" s="101">
        <v>7</v>
      </c>
      <c r="I15" s="98">
        <v>150</v>
      </c>
      <c r="J15" s="101">
        <v>10</v>
      </c>
      <c r="K15" s="101">
        <v>14</v>
      </c>
      <c r="L15" s="101">
        <v>711</v>
      </c>
      <c r="M15" s="101">
        <v>159</v>
      </c>
      <c r="N15" s="101">
        <v>963</v>
      </c>
      <c r="O15" s="51"/>
      <c r="P15" s="151"/>
      <c r="Q15" s="151"/>
    </row>
    <row r="16" spans="1:17" ht="16.5" customHeight="1" x14ac:dyDescent="0.15">
      <c r="A16" s="110" t="s">
        <v>57</v>
      </c>
      <c r="B16" s="101">
        <v>1127</v>
      </c>
      <c r="C16" s="101">
        <v>1</v>
      </c>
      <c r="D16" s="123" t="s">
        <v>105</v>
      </c>
      <c r="E16" s="123">
        <v>2</v>
      </c>
      <c r="F16" s="101">
        <v>107</v>
      </c>
      <c r="G16" s="101">
        <v>6</v>
      </c>
      <c r="H16" s="101">
        <v>5</v>
      </c>
      <c r="I16" s="98">
        <v>148</v>
      </c>
      <c r="J16" s="101">
        <v>9</v>
      </c>
      <c r="K16" s="101">
        <v>6</v>
      </c>
      <c r="L16" s="101">
        <v>668</v>
      </c>
      <c r="M16" s="101">
        <v>175</v>
      </c>
      <c r="N16" s="101">
        <v>944</v>
      </c>
      <c r="O16" s="51"/>
      <c r="P16" s="151"/>
      <c r="Q16" s="151"/>
    </row>
    <row r="17" spans="1:17" ht="16.5" customHeight="1" x14ac:dyDescent="0.15">
      <c r="A17" s="110" t="s">
        <v>58</v>
      </c>
      <c r="B17" s="101">
        <v>1175</v>
      </c>
      <c r="C17" s="101">
        <v>3</v>
      </c>
      <c r="D17" s="123" t="s">
        <v>105</v>
      </c>
      <c r="E17" s="123" t="s">
        <v>105</v>
      </c>
      <c r="F17" s="101">
        <v>88</v>
      </c>
      <c r="G17" s="101">
        <v>7</v>
      </c>
      <c r="H17" s="101">
        <v>17</v>
      </c>
      <c r="I17" s="98">
        <v>133</v>
      </c>
      <c r="J17" s="101">
        <v>10</v>
      </c>
      <c r="K17" s="101">
        <v>10</v>
      </c>
      <c r="L17" s="101">
        <v>734</v>
      </c>
      <c r="M17" s="101">
        <v>173</v>
      </c>
      <c r="N17" s="101">
        <v>968</v>
      </c>
      <c r="O17" s="51"/>
      <c r="P17" s="151"/>
      <c r="Q17" s="151"/>
    </row>
    <row r="18" spans="1:17" ht="16.5" customHeight="1" x14ac:dyDescent="0.15">
      <c r="A18" s="110" t="s">
        <v>59</v>
      </c>
      <c r="B18" s="101">
        <v>1361</v>
      </c>
      <c r="C18" s="101">
        <v>1</v>
      </c>
      <c r="D18" s="123" t="s">
        <v>105</v>
      </c>
      <c r="E18" s="123">
        <v>1</v>
      </c>
      <c r="F18" s="101">
        <v>121</v>
      </c>
      <c r="G18" s="101">
        <v>7</v>
      </c>
      <c r="H18" s="101">
        <v>8</v>
      </c>
      <c r="I18" s="98">
        <v>123</v>
      </c>
      <c r="J18" s="101">
        <v>12</v>
      </c>
      <c r="K18" s="101">
        <v>15</v>
      </c>
      <c r="L18" s="101">
        <v>915</v>
      </c>
      <c r="M18" s="101">
        <v>158</v>
      </c>
      <c r="N18" s="101">
        <v>1166</v>
      </c>
      <c r="O18" s="51"/>
      <c r="P18" s="151"/>
      <c r="Q18" s="151"/>
    </row>
    <row r="19" spans="1:17" ht="16.5" customHeight="1" x14ac:dyDescent="0.15">
      <c r="A19" s="110" t="s">
        <v>60</v>
      </c>
      <c r="B19" s="101">
        <v>1409</v>
      </c>
      <c r="C19" s="101">
        <v>3</v>
      </c>
      <c r="D19" s="123" t="s">
        <v>105</v>
      </c>
      <c r="E19" s="123" t="s">
        <v>105</v>
      </c>
      <c r="F19" s="101">
        <v>110</v>
      </c>
      <c r="G19" s="101">
        <v>14</v>
      </c>
      <c r="H19" s="101">
        <v>10</v>
      </c>
      <c r="I19" s="98">
        <v>153</v>
      </c>
      <c r="J19" s="101">
        <v>4</v>
      </c>
      <c r="K19" s="101">
        <v>9</v>
      </c>
      <c r="L19" s="101">
        <v>928</v>
      </c>
      <c r="M19" s="101">
        <v>178</v>
      </c>
      <c r="N19" s="101">
        <v>1222</v>
      </c>
      <c r="O19" s="51"/>
      <c r="P19" s="151"/>
      <c r="Q19" s="151"/>
    </row>
    <row r="20" spans="1:17" ht="16.5" customHeight="1" x14ac:dyDescent="0.15">
      <c r="A20" s="110" t="s">
        <v>61</v>
      </c>
      <c r="B20" s="101">
        <v>1252</v>
      </c>
      <c r="C20" s="101">
        <v>5</v>
      </c>
      <c r="D20" s="123" t="s">
        <v>105</v>
      </c>
      <c r="E20" s="123">
        <v>1</v>
      </c>
      <c r="F20" s="101">
        <v>113</v>
      </c>
      <c r="G20" s="101">
        <v>8</v>
      </c>
      <c r="H20" s="101">
        <v>12</v>
      </c>
      <c r="I20" s="98">
        <v>138</v>
      </c>
      <c r="J20" s="101">
        <v>9</v>
      </c>
      <c r="K20" s="101">
        <v>10</v>
      </c>
      <c r="L20" s="101">
        <v>767</v>
      </c>
      <c r="M20" s="101">
        <v>189</v>
      </c>
      <c r="N20" s="101">
        <v>1028</v>
      </c>
      <c r="O20" s="51"/>
      <c r="P20" s="151"/>
      <c r="Q20" s="151"/>
    </row>
    <row r="21" spans="1:17" ht="16.5" customHeight="1" x14ac:dyDescent="0.15">
      <c r="A21" s="110" t="s">
        <v>62</v>
      </c>
      <c r="B21" s="101">
        <v>1249</v>
      </c>
      <c r="C21" s="101">
        <v>5</v>
      </c>
      <c r="D21" s="123" t="s">
        <v>105</v>
      </c>
      <c r="E21" s="123" t="s">
        <v>105</v>
      </c>
      <c r="F21" s="101">
        <v>107</v>
      </c>
      <c r="G21" s="101">
        <v>9</v>
      </c>
      <c r="H21" s="101">
        <v>16</v>
      </c>
      <c r="I21" s="98">
        <v>178</v>
      </c>
      <c r="J21" s="101">
        <v>11</v>
      </c>
      <c r="K21" s="101">
        <v>14</v>
      </c>
      <c r="L21" s="101">
        <v>716</v>
      </c>
      <c r="M21" s="101">
        <v>193</v>
      </c>
      <c r="N21" s="101">
        <v>1041</v>
      </c>
      <c r="O21" s="51"/>
      <c r="P21" s="151"/>
      <c r="Q21" s="151"/>
    </row>
    <row r="22" spans="1:17" ht="16.5" customHeight="1" x14ac:dyDescent="0.15">
      <c r="A22" s="110" t="s">
        <v>63</v>
      </c>
      <c r="B22" s="101">
        <v>1251</v>
      </c>
      <c r="C22" s="101">
        <v>1</v>
      </c>
      <c r="D22" s="123" t="s">
        <v>105</v>
      </c>
      <c r="E22" s="123">
        <v>1</v>
      </c>
      <c r="F22" s="101">
        <v>98</v>
      </c>
      <c r="G22" s="101">
        <v>9</v>
      </c>
      <c r="H22" s="101">
        <v>6</v>
      </c>
      <c r="I22" s="98">
        <v>152</v>
      </c>
      <c r="J22" s="101">
        <v>9</v>
      </c>
      <c r="K22" s="101">
        <v>15</v>
      </c>
      <c r="L22" s="101">
        <v>756</v>
      </c>
      <c r="M22" s="101">
        <v>204</v>
      </c>
      <c r="N22" s="101">
        <v>1033</v>
      </c>
      <c r="O22" s="51"/>
      <c r="P22" s="151"/>
      <c r="Q22" s="151"/>
    </row>
    <row r="23" spans="1:17" ht="16.5" customHeight="1" x14ac:dyDescent="0.15">
      <c r="A23" s="110" t="s">
        <v>64</v>
      </c>
      <c r="B23" s="101">
        <v>1421</v>
      </c>
      <c r="C23" s="101">
        <v>7</v>
      </c>
      <c r="D23" s="123" t="s">
        <v>105</v>
      </c>
      <c r="E23" s="123">
        <v>1</v>
      </c>
      <c r="F23" s="101">
        <v>156</v>
      </c>
      <c r="G23" s="101">
        <v>6</v>
      </c>
      <c r="H23" s="101">
        <v>4</v>
      </c>
      <c r="I23" s="101">
        <v>159</v>
      </c>
      <c r="J23" s="101">
        <v>14</v>
      </c>
      <c r="K23" s="101">
        <v>6</v>
      </c>
      <c r="L23" s="101">
        <v>861</v>
      </c>
      <c r="M23" s="101">
        <v>207</v>
      </c>
      <c r="N23" s="101">
        <v>1161</v>
      </c>
      <c r="O23" s="51"/>
    </row>
    <row r="24" spans="1:17" x14ac:dyDescent="0.15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6" t="s">
        <v>149</v>
      </c>
      <c r="O24" s="51"/>
    </row>
    <row r="25" spans="1:17" x14ac:dyDescent="0.1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51"/>
    </row>
    <row r="26" spans="1:17" x14ac:dyDescent="0.15">
      <c r="O26" s="151"/>
    </row>
    <row r="27" spans="1:17" x14ac:dyDescent="0.15">
      <c r="O27" s="151"/>
    </row>
    <row r="28" spans="1:17" x14ac:dyDescent="0.15">
      <c r="O28" s="151"/>
    </row>
    <row r="29" spans="1:17" x14ac:dyDescent="0.15">
      <c r="O29" s="151"/>
    </row>
    <row r="30" spans="1:17" x14ac:dyDescent="0.15">
      <c r="O30" s="151"/>
    </row>
    <row r="31" spans="1:17" x14ac:dyDescent="0.15">
      <c r="O31" s="151"/>
    </row>
    <row r="32" spans="1:17" x14ac:dyDescent="0.15">
      <c r="O32" s="151"/>
    </row>
    <row r="33" spans="15:15" x14ac:dyDescent="0.15">
      <c r="O33" s="151"/>
    </row>
    <row r="34" spans="15:15" x14ac:dyDescent="0.15">
      <c r="O34" s="151"/>
    </row>
  </sheetData>
  <mergeCells count="15">
    <mergeCell ref="A3:A5"/>
    <mergeCell ref="B3:M3"/>
    <mergeCell ref="N3:N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honeticPr fontId="4"/>
  <pageMargins left="0.70866141732283472" right="0.70866141732283472" top="0.74803149606299213" bottom="0.74803149606299213" header="0.31496062992125984" footer="0.31496062992125984"/>
  <pageSetup paperSize="9" scale="97" orientation="landscape" r:id="rId1"/>
  <headerFooter>
    <oddHeader>&amp;R&amp;A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zoomScale="90" zoomScaleNormal="90" workbookViewId="0">
      <selection activeCell="A2" sqref="A2"/>
    </sheetView>
  </sheetViews>
  <sheetFormatPr defaultRowHeight="13.5" x14ac:dyDescent="0.15"/>
  <cols>
    <col min="1" max="1" width="23" customWidth="1"/>
    <col min="2" max="4" width="16.375" customWidth="1"/>
  </cols>
  <sheetData>
    <row r="1" spans="1:5" ht="16.5" customHeight="1" x14ac:dyDescent="0.15">
      <c r="A1" s="1" t="s">
        <v>238</v>
      </c>
      <c r="B1" s="2"/>
      <c r="C1" s="2"/>
      <c r="D1" s="2"/>
      <c r="E1" s="2"/>
    </row>
    <row r="2" spans="1:5" ht="16.5" customHeight="1" x14ac:dyDescent="0.15">
      <c r="A2" s="3"/>
      <c r="B2" s="3"/>
      <c r="C2" s="3"/>
      <c r="D2" s="3"/>
      <c r="E2" s="51"/>
    </row>
    <row r="3" spans="1:5" ht="16.5" customHeight="1" x14ac:dyDescent="0.15">
      <c r="A3" s="3"/>
      <c r="B3" s="3"/>
      <c r="C3" s="3"/>
      <c r="D3" s="8" t="s">
        <v>168</v>
      </c>
      <c r="E3" s="51"/>
    </row>
    <row r="4" spans="1:5" ht="29.25" customHeight="1" x14ac:dyDescent="0.15">
      <c r="A4" s="164" t="s">
        <v>15</v>
      </c>
      <c r="B4" s="164" t="s">
        <v>16</v>
      </c>
      <c r="C4" s="164" t="s">
        <v>2</v>
      </c>
      <c r="D4" s="164" t="s">
        <v>3</v>
      </c>
      <c r="E4" s="51"/>
    </row>
    <row r="5" spans="1:5" ht="29.25" customHeight="1" x14ac:dyDescent="0.15">
      <c r="A5" s="165"/>
      <c r="B5" s="165"/>
      <c r="C5" s="165"/>
      <c r="D5" s="165"/>
      <c r="E5" s="51"/>
    </row>
    <row r="6" spans="1:5" ht="20.25" customHeight="1" x14ac:dyDescent="0.15">
      <c r="A6" s="102" t="s">
        <v>4</v>
      </c>
      <c r="B6" s="96"/>
      <c r="C6" s="96"/>
      <c r="D6" s="96"/>
      <c r="E6" s="64"/>
    </row>
    <row r="7" spans="1:5" ht="20.25" customHeight="1" x14ac:dyDescent="0.15">
      <c r="A7" s="103" t="s">
        <v>17</v>
      </c>
      <c r="B7" s="100">
        <v>2548</v>
      </c>
      <c r="C7" s="100">
        <v>2602</v>
      </c>
      <c r="D7" s="100">
        <v>283</v>
      </c>
      <c r="E7" s="51"/>
    </row>
    <row r="8" spans="1:5" ht="20.25" customHeight="1" x14ac:dyDescent="0.15">
      <c r="A8" s="85" t="s">
        <v>6</v>
      </c>
      <c r="B8" s="98">
        <v>830</v>
      </c>
      <c r="C8" s="98">
        <v>886</v>
      </c>
      <c r="D8" s="98">
        <v>270</v>
      </c>
      <c r="E8" s="51"/>
    </row>
    <row r="9" spans="1:5" ht="20.25" customHeight="1" x14ac:dyDescent="0.15">
      <c r="A9" s="85" t="s">
        <v>18</v>
      </c>
      <c r="B9" s="98">
        <v>1718</v>
      </c>
      <c r="C9" s="98">
        <v>1716</v>
      </c>
      <c r="D9" s="98">
        <v>13</v>
      </c>
      <c r="E9" s="51"/>
    </row>
    <row r="10" spans="1:5" ht="20.25" customHeight="1" x14ac:dyDescent="0.15">
      <c r="A10" s="104"/>
      <c r="B10" s="105"/>
      <c r="C10" s="105"/>
      <c r="D10" s="105"/>
      <c r="E10" s="51"/>
    </row>
    <row r="11" spans="1:5" ht="20.25" customHeight="1" x14ac:dyDescent="0.15">
      <c r="A11" s="102" t="s">
        <v>19</v>
      </c>
      <c r="B11" s="96"/>
      <c r="C11" s="96"/>
      <c r="D11" s="96"/>
      <c r="E11" s="64"/>
    </row>
    <row r="12" spans="1:5" ht="20.25" customHeight="1" x14ac:dyDescent="0.15">
      <c r="A12" s="103" t="s">
        <v>17</v>
      </c>
      <c r="B12" s="100">
        <v>5027</v>
      </c>
      <c r="C12" s="100">
        <v>5048</v>
      </c>
      <c r="D12" s="100">
        <v>6</v>
      </c>
      <c r="E12" s="51"/>
    </row>
    <row r="13" spans="1:5" ht="20.25" customHeight="1" x14ac:dyDescent="0.15">
      <c r="A13" s="85" t="s">
        <v>6</v>
      </c>
      <c r="B13" s="98">
        <v>13</v>
      </c>
      <c r="C13" s="98">
        <v>18</v>
      </c>
      <c r="D13" s="98">
        <v>0</v>
      </c>
      <c r="E13" s="51"/>
    </row>
    <row r="14" spans="1:5" ht="20.25" customHeight="1" x14ac:dyDescent="0.15">
      <c r="A14" s="85" t="s">
        <v>20</v>
      </c>
      <c r="B14" s="101">
        <v>1741</v>
      </c>
      <c r="C14" s="101">
        <v>1757</v>
      </c>
      <c r="D14" s="98">
        <v>6</v>
      </c>
      <c r="E14" s="51"/>
    </row>
    <row r="15" spans="1:5" ht="20.25" customHeight="1" x14ac:dyDescent="0.15">
      <c r="A15" s="11" t="s">
        <v>18</v>
      </c>
      <c r="B15" s="98">
        <v>3273</v>
      </c>
      <c r="C15" s="98">
        <v>3273</v>
      </c>
      <c r="D15" s="101">
        <v>0</v>
      </c>
      <c r="E15" s="51"/>
    </row>
    <row r="16" spans="1:5" ht="13.5" customHeight="1" x14ac:dyDescent="0.15">
      <c r="A16" s="106" t="s">
        <v>154</v>
      </c>
      <c r="B16" s="107"/>
      <c r="C16" s="10"/>
      <c r="D16" s="6" t="s">
        <v>14</v>
      </c>
      <c r="E16" s="65"/>
    </row>
    <row r="17" spans="1:5" x14ac:dyDescent="0.15">
      <c r="A17" s="3" t="s">
        <v>181</v>
      </c>
      <c r="B17" s="3"/>
      <c r="C17" s="3"/>
      <c r="D17" s="3"/>
      <c r="E17" s="51"/>
    </row>
    <row r="18" spans="1:5" x14ac:dyDescent="0.15">
      <c r="E18" s="63"/>
    </row>
  </sheetData>
  <mergeCells count="4">
    <mergeCell ref="A4:A5"/>
    <mergeCell ref="B4:B5"/>
    <mergeCell ref="C4:C5"/>
    <mergeCell ref="D4:D5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="85" zoomScaleNormal="85" workbookViewId="0">
      <selection activeCell="A3" sqref="A3:A4"/>
    </sheetView>
  </sheetViews>
  <sheetFormatPr defaultRowHeight="13.5" x14ac:dyDescent="0.15"/>
  <cols>
    <col min="1" max="1" width="19.875" customWidth="1"/>
    <col min="2" max="10" width="8.625" customWidth="1"/>
  </cols>
  <sheetData>
    <row r="1" spans="1:11" ht="14.25" x14ac:dyDescent="0.15">
      <c r="A1" s="1" t="s">
        <v>237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15">
      <c r="A2" s="10"/>
      <c r="B2" s="10"/>
      <c r="C2" s="10"/>
      <c r="D2" s="10"/>
      <c r="E2" s="10"/>
      <c r="F2" s="10"/>
      <c r="G2" s="10"/>
      <c r="H2" s="10"/>
      <c r="I2" s="10"/>
      <c r="J2" s="6" t="s">
        <v>21</v>
      </c>
      <c r="K2" s="10"/>
    </row>
    <row r="3" spans="1:11" ht="18" customHeight="1" x14ac:dyDescent="0.15">
      <c r="A3" s="164" t="s">
        <v>22</v>
      </c>
      <c r="B3" s="164" t="s">
        <v>1</v>
      </c>
      <c r="C3" s="165"/>
      <c r="D3" s="165"/>
      <c r="E3" s="164" t="s">
        <v>2</v>
      </c>
      <c r="F3" s="165"/>
      <c r="G3" s="165"/>
      <c r="H3" s="164" t="s">
        <v>3</v>
      </c>
      <c r="I3" s="165"/>
      <c r="J3" s="165"/>
      <c r="K3" s="3"/>
    </row>
    <row r="4" spans="1:11" ht="27" x14ac:dyDescent="0.15">
      <c r="A4" s="165"/>
      <c r="B4" s="11" t="s">
        <v>23</v>
      </c>
      <c r="C4" s="11" t="s">
        <v>24</v>
      </c>
      <c r="D4" s="11" t="s">
        <v>25</v>
      </c>
      <c r="E4" s="11" t="s">
        <v>23</v>
      </c>
      <c r="F4" s="11" t="s">
        <v>24</v>
      </c>
      <c r="G4" s="11" t="s">
        <v>25</v>
      </c>
      <c r="H4" s="11" t="s">
        <v>23</v>
      </c>
      <c r="I4" s="11" t="s">
        <v>24</v>
      </c>
      <c r="J4" s="11" t="s">
        <v>26</v>
      </c>
      <c r="K4" s="3"/>
    </row>
    <row r="5" spans="1:11" ht="30.75" customHeight="1" x14ac:dyDescent="0.15">
      <c r="A5" s="108" t="s">
        <v>27</v>
      </c>
      <c r="B5" s="109"/>
      <c r="C5" s="109"/>
      <c r="D5" s="109"/>
      <c r="E5" s="109"/>
      <c r="F5" s="109"/>
      <c r="G5" s="109"/>
      <c r="H5" s="109"/>
      <c r="I5" s="109"/>
      <c r="J5" s="109"/>
      <c r="K5" s="3"/>
    </row>
    <row r="6" spans="1:11" ht="30.75" customHeight="1" x14ac:dyDescent="0.15">
      <c r="A6" s="110" t="s">
        <v>169</v>
      </c>
      <c r="B6" s="111">
        <v>4301</v>
      </c>
      <c r="C6" s="111">
        <v>4161</v>
      </c>
      <c r="D6" s="111">
        <v>140</v>
      </c>
      <c r="E6" s="111">
        <v>4372</v>
      </c>
      <c r="F6" s="111">
        <v>4224</v>
      </c>
      <c r="G6" s="111">
        <v>148</v>
      </c>
      <c r="H6" s="111">
        <v>171</v>
      </c>
      <c r="I6" s="111">
        <v>122</v>
      </c>
      <c r="J6" s="111">
        <v>49</v>
      </c>
      <c r="K6" s="3"/>
    </row>
    <row r="7" spans="1:11" ht="30.75" customHeight="1" x14ac:dyDescent="0.15">
      <c r="A7" s="112" t="s">
        <v>182</v>
      </c>
      <c r="B7" s="111">
        <v>4663</v>
      </c>
      <c r="C7" s="111">
        <v>4547</v>
      </c>
      <c r="D7" s="111">
        <v>116</v>
      </c>
      <c r="E7" s="111">
        <v>4566</v>
      </c>
      <c r="F7" s="111">
        <v>4441</v>
      </c>
      <c r="G7" s="111">
        <v>125</v>
      </c>
      <c r="H7" s="111">
        <v>268</v>
      </c>
      <c r="I7" s="111">
        <v>228</v>
      </c>
      <c r="J7" s="111">
        <v>40</v>
      </c>
      <c r="K7" s="3"/>
    </row>
    <row r="8" spans="1:11" ht="30.75" customHeight="1" x14ac:dyDescent="0.15">
      <c r="A8" s="112" t="s">
        <v>183</v>
      </c>
      <c r="B8" s="111">
        <v>5426</v>
      </c>
      <c r="C8" s="111">
        <v>5337</v>
      </c>
      <c r="D8" s="111">
        <v>89</v>
      </c>
      <c r="E8" s="111">
        <v>5413</v>
      </c>
      <c r="F8" s="111">
        <v>5319</v>
      </c>
      <c r="G8" s="111">
        <v>94</v>
      </c>
      <c r="H8" s="111">
        <v>281</v>
      </c>
      <c r="I8" s="111">
        <v>246</v>
      </c>
      <c r="J8" s="111">
        <v>35</v>
      </c>
      <c r="K8" s="3"/>
    </row>
    <row r="9" spans="1:11" ht="30.75" customHeight="1" x14ac:dyDescent="0.15">
      <c r="A9" s="112" t="s">
        <v>184</v>
      </c>
      <c r="B9" s="111">
        <v>5744</v>
      </c>
      <c r="C9" s="111">
        <v>5614</v>
      </c>
      <c r="D9" s="111">
        <v>130</v>
      </c>
      <c r="E9" s="111">
        <v>5657</v>
      </c>
      <c r="F9" s="111">
        <v>5559</v>
      </c>
      <c r="G9" s="111">
        <v>98</v>
      </c>
      <c r="H9" s="111">
        <v>368</v>
      </c>
      <c r="I9" s="111">
        <v>301</v>
      </c>
      <c r="J9" s="111">
        <v>67</v>
      </c>
      <c r="K9" s="3"/>
    </row>
    <row r="10" spans="1:11" ht="30.75" customHeight="1" x14ac:dyDescent="0.15">
      <c r="A10" s="113" t="s">
        <v>185</v>
      </c>
      <c r="B10" s="114">
        <v>5391</v>
      </c>
      <c r="C10" s="114">
        <v>5285</v>
      </c>
      <c r="D10" s="114">
        <v>106</v>
      </c>
      <c r="E10" s="114">
        <v>5480</v>
      </c>
      <c r="F10" s="114">
        <v>5341</v>
      </c>
      <c r="G10" s="114">
        <v>139</v>
      </c>
      <c r="H10" s="114">
        <v>279</v>
      </c>
      <c r="I10" s="114">
        <v>245</v>
      </c>
      <c r="J10" s="114">
        <v>34</v>
      </c>
      <c r="K10" s="9"/>
    </row>
    <row r="11" spans="1:11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6" t="s">
        <v>28</v>
      </c>
      <c r="K11" s="10"/>
    </row>
    <row r="12" spans="1:11" x14ac:dyDescent="0.15">
      <c r="A12" s="162" t="s">
        <v>155</v>
      </c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1" x14ac:dyDescent="0.15">
      <c r="A13" s="162" t="s">
        <v>156</v>
      </c>
      <c r="B13" s="3"/>
      <c r="C13" s="3"/>
      <c r="D13" s="3"/>
      <c r="E13" s="3"/>
      <c r="F13" s="3"/>
      <c r="G13" s="3"/>
      <c r="H13" s="3"/>
      <c r="I13" s="3"/>
      <c r="J13" s="3"/>
      <c r="K13" s="3"/>
    </row>
    <row r="14" spans="1:11" x14ac:dyDescent="0.15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</row>
  </sheetData>
  <mergeCells count="4">
    <mergeCell ref="A3:A4"/>
    <mergeCell ref="B3:D3"/>
    <mergeCell ref="E3:G3"/>
    <mergeCell ref="H3:J3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4"/>
  <sheetViews>
    <sheetView zoomScale="85" zoomScaleNormal="85" workbookViewId="0">
      <selection activeCell="A2" sqref="A2"/>
    </sheetView>
  </sheetViews>
  <sheetFormatPr defaultRowHeight="13.5" x14ac:dyDescent="0.15"/>
  <cols>
    <col min="1" max="1" width="20" customWidth="1"/>
    <col min="2" max="10" width="8.625" customWidth="1"/>
  </cols>
  <sheetData>
    <row r="1" spans="1:11" ht="14.25" x14ac:dyDescent="0.15">
      <c r="A1" s="17" t="s">
        <v>236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x14ac:dyDescent="0.15">
      <c r="A2" s="19"/>
      <c r="B2" s="19"/>
      <c r="C2" s="19"/>
      <c r="D2" s="19"/>
      <c r="E2" s="19"/>
      <c r="F2" s="19"/>
      <c r="G2" s="19"/>
      <c r="H2" s="19"/>
      <c r="I2" s="19"/>
      <c r="J2" s="20" t="s">
        <v>21</v>
      </c>
      <c r="K2" s="19"/>
    </row>
    <row r="3" spans="1:11" ht="18" customHeight="1" x14ac:dyDescent="0.15">
      <c r="A3" s="164" t="s">
        <v>22</v>
      </c>
      <c r="B3" s="164" t="s">
        <v>1</v>
      </c>
      <c r="C3" s="165"/>
      <c r="D3" s="165"/>
      <c r="E3" s="164" t="s">
        <v>2</v>
      </c>
      <c r="F3" s="165"/>
      <c r="G3" s="165"/>
      <c r="H3" s="164" t="s">
        <v>3</v>
      </c>
      <c r="I3" s="165"/>
      <c r="J3" s="165"/>
      <c r="K3" s="21"/>
    </row>
    <row r="4" spans="1:11" ht="27" x14ac:dyDescent="0.15">
      <c r="A4" s="165"/>
      <c r="B4" s="11" t="s">
        <v>29</v>
      </c>
      <c r="C4" s="11" t="s">
        <v>30</v>
      </c>
      <c r="D4" s="11" t="s">
        <v>31</v>
      </c>
      <c r="E4" s="11" t="s">
        <v>29</v>
      </c>
      <c r="F4" s="11" t="s">
        <v>30</v>
      </c>
      <c r="G4" s="11" t="s">
        <v>31</v>
      </c>
      <c r="H4" s="11" t="s">
        <v>29</v>
      </c>
      <c r="I4" s="11" t="s">
        <v>30</v>
      </c>
      <c r="J4" s="11" t="s">
        <v>31</v>
      </c>
      <c r="K4" s="21"/>
    </row>
    <row r="5" spans="1:11" ht="30.75" customHeight="1" x14ac:dyDescent="0.15">
      <c r="A5" s="115" t="s">
        <v>32</v>
      </c>
      <c r="B5" s="12"/>
      <c r="C5" s="13"/>
      <c r="D5" s="13"/>
      <c r="E5" s="13"/>
      <c r="F5" s="13"/>
      <c r="G5" s="13"/>
      <c r="H5" s="13"/>
      <c r="I5" s="13"/>
      <c r="J5" s="116"/>
      <c r="K5" s="21"/>
    </row>
    <row r="6" spans="1:11" ht="30.75" customHeight="1" x14ac:dyDescent="0.15">
      <c r="A6" s="110" t="s">
        <v>174</v>
      </c>
      <c r="B6" s="111">
        <v>883</v>
      </c>
      <c r="C6" s="111">
        <v>422</v>
      </c>
      <c r="D6" s="111">
        <v>461</v>
      </c>
      <c r="E6" s="111">
        <v>876</v>
      </c>
      <c r="F6" s="111">
        <v>433</v>
      </c>
      <c r="G6" s="111">
        <v>443</v>
      </c>
      <c r="H6" s="111">
        <v>380</v>
      </c>
      <c r="I6" s="111">
        <v>165</v>
      </c>
      <c r="J6" s="111">
        <v>215</v>
      </c>
      <c r="K6" s="21"/>
    </row>
    <row r="7" spans="1:11" ht="30.75" customHeight="1" x14ac:dyDescent="0.15">
      <c r="A7" s="112" t="s">
        <v>186</v>
      </c>
      <c r="B7" s="111">
        <v>845</v>
      </c>
      <c r="C7" s="111">
        <v>422</v>
      </c>
      <c r="D7" s="111">
        <v>423</v>
      </c>
      <c r="E7" s="111">
        <v>883</v>
      </c>
      <c r="F7" s="111">
        <v>440</v>
      </c>
      <c r="G7" s="111">
        <v>443</v>
      </c>
      <c r="H7" s="111">
        <v>342</v>
      </c>
      <c r="I7" s="111">
        <v>147</v>
      </c>
      <c r="J7" s="111">
        <v>195</v>
      </c>
      <c r="K7" s="21"/>
    </row>
    <row r="8" spans="1:11" ht="30.75" customHeight="1" x14ac:dyDescent="0.15">
      <c r="A8" s="112" t="s">
        <v>187</v>
      </c>
      <c r="B8" s="111">
        <v>871</v>
      </c>
      <c r="C8" s="111">
        <v>421</v>
      </c>
      <c r="D8" s="111">
        <v>450</v>
      </c>
      <c r="E8" s="111">
        <v>877</v>
      </c>
      <c r="F8" s="111">
        <v>415</v>
      </c>
      <c r="G8" s="111">
        <v>462</v>
      </c>
      <c r="H8" s="111">
        <v>336</v>
      </c>
      <c r="I8" s="111">
        <v>153</v>
      </c>
      <c r="J8" s="111">
        <v>183</v>
      </c>
      <c r="K8" s="21"/>
    </row>
    <row r="9" spans="1:11" ht="30.75" customHeight="1" x14ac:dyDescent="0.15">
      <c r="A9" s="112" t="s">
        <v>188</v>
      </c>
      <c r="B9" s="111">
        <v>927</v>
      </c>
      <c r="C9" s="111">
        <v>415</v>
      </c>
      <c r="D9" s="111">
        <v>512</v>
      </c>
      <c r="E9" s="111">
        <v>931</v>
      </c>
      <c r="F9" s="111">
        <v>432</v>
      </c>
      <c r="G9" s="111">
        <v>499</v>
      </c>
      <c r="H9" s="111">
        <v>332</v>
      </c>
      <c r="I9" s="111">
        <v>136</v>
      </c>
      <c r="J9" s="111">
        <v>196</v>
      </c>
      <c r="K9" s="21"/>
    </row>
    <row r="10" spans="1:11" ht="30.75" customHeight="1" x14ac:dyDescent="0.15">
      <c r="A10" s="113" t="s">
        <v>189</v>
      </c>
      <c r="B10" s="114">
        <v>881</v>
      </c>
      <c r="C10" s="114">
        <v>403</v>
      </c>
      <c r="D10" s="114">
        <v>478</v>
      </c>
      <c r="E10" s="114">
        <v>861</v>
      </c>
      <c r="F10" s="114">
        <v>393</v>
      </c>
      <c r="G10" s="114">
        <v>468</v>
      </c>
      <c r="H10" s="114">
        <v>352</v>
      </c>
      <c r="I10" s="114">
        <v>146</v>
      </c>
      <c r="J10" s="114">
        <v>206</v>
      </c>
      <c r="K10" s="22"/>
    </row>
    <row r="11" spans="1:11" x14ac:dyDescent="0.15">
      <c r="A11" s="19"/>
      <c r="B11" s="23"/>
      <c r="C11" s="23"/>
      <c r="D11" s="23"/>
      <c r="E11" s="23"/>
      <c r="F11" s="23"/>
      <c r="G11" s="23"/>
      <c r="H11" s="23"/>
      <c r="I11" s="23"/>
      <c r="J11" s="24" t="s">
        <v>28</v>
      </c>
      <c r="K11" s="19"/>
    </row>
    <row r="12" spans="1:11" x14ac:dyDescent="0.15">
      <c r="A12" s="25" t="s">
        <v>157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</row>
    <row r="13" spans="1:11" x14ac:dyDescent="0.15">
      <c r="A13" s="55" t="s">
        <v>190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</row>
    <row r="14" spans="1:11" x14ac:dyDescent="0.15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</row>
  </sheetData>
  <mergeCells count="4">
    <mergeCell ref="A3:A4"/>
    <mergeCell ref="B3:D3"/>
    <mergeCell ref="E3:G3"/>
    <mergeCell ref="H3:J3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zoomScale="90" zoomScaleNormal="90" workbookViewId="0">
      <selection activeCell="A2" sqref="A2"/>
    </sheetView>
  </sheetViews>
  <sheetFormatPr defaultRowHeight="13.5" x14ac:dyDescent="0.15"/>
  <cols>
    <col min="1" max="1" width="20" customWidth="1"/>
    <col min="2" max="10" width="8.375" customWidth="1"/>
  </cols>
  <sheetData>
    <row r="1" spans="1:11" ht="14.25" x14ac:dyDescent="0.15">
      <c r="A1" s="26" t="s">
        <v>235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15">
      <c r="A2" s="10"/>
      <c r="B2" s="10"/>
      <c r="C2" s="10"/>
      <c r="D2" s="10"/>
      <c r="E2" s="10"/>
      <c r="F2" s="10"/>
      <c r="G2" s="10"/>
      <c r="H2" s="10"/>
      <c r="I2" s="10"/>
      <c r="J2" s="27" t="s">
        <v>33</v>
      </c>
      <c r="K2" s="10"/>
    </row>
    <row r="3" spans="1:11" ht="18" customHeight="1" x14ac:dyDescent="0.15">
      <c r="A3" s="164" t="s">
        <v>22</v>
      </c>
      <c r="B3" s="164" t="s">
        <v>1</v>
      </c>
      <c r="C3" s="165"/>
      <c r="D3" s="165"/>
      <c r="E3" s="164" t="s">
        <v>2</v>
      </c>
      <c r="F3" s="165"/>
      <c r="G3" s="165"/>
      <c r="H3" s="164" t="s">
        <v>3</v>
      </c>
      <c r="I3" s="165"/>
      <c r="J3" s="165"/>
      <c r="K3" s="3"/>
    </row>
    <row r="4" spans="1:11" ht="27" customHeight="1" x14ac:dyDescent="0.15">
      <c r="A4" s="165"/>
      <c r="B4" s="11" t="s">
        <v>5</v>
      </c>
      <c r="C4" s="28" t="s">
        <v>34</v>
      </c>
      <c r="D4" s="28" t="s">
        <v>35</v>
      </c>
      <c r="E4" s="11" t="s">
        <v>5</v>
      </c>
      <c r="F4" s="28" t="s">
        <v>34</v>
      </c>
      <c r="G4" s="28" t="s">
        <v>35</v>
      </c>
      <c r="H4" s="11" t="s">
        <v>5</v>
      </c>
      <c r="I4" s="28" t="s">
        <v>34</v>
      </c>
      <c r="J4" s="28" t="s">
        <v>35</v>
      </c>
      <c r="K4" s="3"/>
    </row>
    <row r="5" spans="1:11" ht="30.75" customHeight="1" x14ac:dyDescent="0.15">
      <c r="A5" s="108" t="s">
        <v>36</v>
      </c>
      <c r="B5" s="117"/>
      <c r="C5" s="118"/>
      <c r="D5" s="118"/>
      <c r="E5" s="118"/>
      <c r="F5" s="118"/>
      <c r="G5" s="118"/>
      <c r="H5" s="118"/>
      <c r="I5" s="118"/>
      <c r="J5" s="119"/>
      <c r="K5" s="3"/>
    </row>
    <row r="6" spans="1:11" ht="30.75" customHeight="1" x14ac:dyDescent="0.15">
      <c r="A6" s="110" t="s">
        <v>174</v>
      </c>
      <c r="B6" s="111">
        <v>840</v>
      </c>
      <c r="C6" s="111">
        <v>740</v>
      </c>
      <c r="D6" s="111">
        <v>100</v>
      </c>
      <c r="E6" s="111">
        <v>831</v>
      </c>
      <c r="F6" s="111">
        <v>730</v>
      </c>
      <c r="G6" s="111">
        <v>101</v>
      </c>
      <c r="H6" s="111">
        <v>131</v>
      </c>
      <c r="I6" s="111">
        <v>123</v>
      </c>
      <c r="J6" s="111">
        <v>8</v>
      </c>
      <c r="K6" s="3"/>
    </row>
    <row r="7" spans="1:11" ht="30.75" customHeight="1" x14ac:dyDescent="0.15">
      <c r="A7" s="112" t="s">
        <v>182</v>
      </c>
      <c r="B7" s="111">
        <v>717</v>
      </c>
      <c r="C7" s="111">
        <v>594</v>
      </c>
      <c r="D7" s="111">
        <v>123</v>
      </c>
      <c r="E7" s="111">
        <v>783</v>
      </c>
      <c r="F7" s="111">
        <v>660</v>
      </c>
      <c r="G7" s="111">
        <v>123</v>
      </c>
      <c r="H7" s="111">
        <v>65</v>
      </c>
      <c r="I7" s="111">
        <v>57</v>
      </c>
      <c r="J7" s="111">
        <v>8</v>
      </c>
      <c r="K7" s="3"/>
    </row>
    <row r="8" spans="1:11" ht="30.75" customHeight="1" x14ac:dyDescent="0.15">
      <c r="A8" s="112" t="s">
        <v>183</v>
      </c>
      <c r="B8" s="111">
        <v>664</v>
      </c>
      <c r="C8" s="111">
        <v>559</v>
      </c>
      <c r="D8" s="111">
        <v>105</v>
      </c>
      <c r="E8" s="111">
        <v>648</v>
      </c>
      <c r="F8" s="111">
        <v>550</v>
      </c>
      <c r="G8" s="111">
        <v>98</v>
      </c>
      <c r="H8" s="111">
        <v>81</v>
      </c>
      <c r="I8" s="111">
        <v>66</v>
      </c>
      <c r="J8" s="111">
        <v>15</v>
      </c>
      <c r="K8" s="3"/>
    </row>
    <row r="9" spans="1:11" ht="30.75" customHeight="1" x14ac:dyDescent="0.15">
      <c r="A9" s="112" t="s">
        <v>184</v>
      </c>
      <c r="B9" s="111">
        <v>578</v>
      </c>
      <c r="C9" s="111">
        <v>491</v>
      </c>
      <c r="D9" s="111">
        <v>87</v>
      </c>
      <c r="E9" s="111">
        <v>577</v>
      </c>
      <c r="F9" s="111">
        <v>487</v>
      </c>
      <c r="G9" s="111">
        <v>90</v>
      </c>
      <c r="H9" s="111">
        <v>82</v>
      </c>
      <c r="I9" s="111">
        <v>70</v>
      </c>
      <c r="J9" s="111">
        <v>12</v>
      </c>
      <c r="K9" s="3"/>
    </row>
    <row r="10" spans="1:11" ht="30.75" customHeight="1" x14ac:dyDescent="0.15">
      <c r="A10" s="113" t="s">
        <v>185</v>
      </c>
      <c r="B10" s="114">
        <v>447</v>
      </c>
      <c r="C10" s="114">
        <v>376</v>
      </c>
      <c r="D10" s="114">
        <v>71</v>
      </c>
      <c r="E10" s="114">
        <v>479</v>
      </c>
      <c r="F10" s="114">
        <v>406</v>
      </c>
      <c r="G10" s="114">
        <v>73</v>
      </c>
      <c r="H10" s="114">
        <v>50</v>
      </c>
      <c r="I10" s="114">
        <v>40</v>
      </c>
      <c r="J10" s="114">
        <v>10</v>
      </c>
      <c r="K10" s="9"/>
    </row>
    <row r="11" spans="1:11" x14ac:dyDescent="0.15">
      <c r="A11" s="10"/>
      <c r="B11" s="10"/>
      <c r="C11" s="10"/>
      <c r="D11" s="10"/>
      <c r="E11" s="10"/>
      <c r="F11" s="10"/>
      <c r="G11" s="10"/>
      <c r="H11" s="10"/>
      <c r="I11" s="10"/>
      <c r="J11" s="6" t="s">
        <v>28</v>
      </c>
      <c r="K11" s="10"/>
    </row>
    <row r="12" spans="1:11" x14ac:dyDescent="0.15">
      <c r="A12" s="29"/>
      <c r="B12" s="3"/>
      <c r="C12" s="3"/>
      <c r="D12" s="3"/>
      <c r="E12" s="3"/>
      <c r="F12" s="3"/>
      <c r="G12" s="3"/>
      <c r="H12" s="3"/>
      <c r="I12" s="3"/>
      <c r="J12" s="3"/>
      <c r="K12" s="3"/>
    </row>
  </sheetData>
  <mergeCells count="4">
    <mergeCell ref="A3:A4"/>
    <mergeCell ref="B3:D3"/>
    <mergeCell ref="E3:G3"/>
    <mergeCell ref="H3:J3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scale="81" orientation="portrait" r:id="rId1"/>
  <headerFooter>
    <oddHeader>&amp;R&amp;A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8"/>
  <sheetViews>
    <sheetView zoomScale="80" zoomScaleNormal="80" workbookViewId="0">
      <selection activeCell="A3" sqref="A3:A4"/>
    </sheetView>
  </sheetViews>
  <sheetFormatPr defaultRowHeight="13.5" x14ac:dyDescent="0.15"/>
  <cols>
    <col min="1" max="1" width="13.125" customWidth="1"/>
    <col min="2" max="8" width="11.5" customWidth="1"/>
  </cols>
  <sheetData>
    <row r="1" spans="1:9" ht="14.25" x14ac:dyDescent="0.15">
      <c r="A1" s="120" t="s">
        <v>234</v>
      </c>
      <c r="B1" s="30"/>
      <c r="C1" s="30"/>
      <c r="D1" s="30"/>
      <c r="E1" s="30"/>
      <c r="F1" s="30"/>
      <c r="G1" s="30"/>
      <c r="H1" s="30"/>
      <c r="I1" s="30"/>
    </row>
    <row r="2" spans="1:9" x14ac:dyDescent="0.15">
      <c r="A2" s="31"/>
      <c r="B2" s="31"/>
      <c r="C2" s="31"/>
      <c r="D2" s="31"/>
      <c r="E2" s="31"/>
      <c r="F2" s="31"/>
      <c r="G2" s="31"/>
      <c r="H2" s="32" t="s">
        <v>21</v>
      </c>
      <c r="I2" s="31"/>
    </row>
    <row r="3" spans="1:9" ht="23.25" customHeight="1" x14ac:dyDescent="0.15">
      <c r="A3" s="170" t="s">
        <v>37</v>
      </c>
      <c r="B3" s="172" t="s">
        <v>5</v>
      </c>
      <c r="C3" s="166" t="s">
        <v>38</v>
      </c>
      <c r="D3" s="172" t="s">
        <v>39</v>
      </c>
      <c r="E3" s="166" t="s">
        <v>40</v>
      </c>
      <c r="F3" s="166" t="s">
        <v>41</v>
      </c>
      <c r="G3" s="166" t="s">
        <v>42</v>
      </c>
      <c r="H3" s="166" t="s">
        <v>43</v>
      </c>
      <c r="I3" s="31"/>
    </row>
    <row r="4" spans="1:9" ht="23.25" customHeight="1" x14ac:dyDescent="0.15">
      <c r="A4" s="171"/>
      <c r="B4" s="166"/>
      <c r="C4" s="166"/>
      <c r="D4" s="166"/>
      <c r="E4" s="166"/>
      <c r="F4" s="166"/>
      <c r="G4" s="166"/>
      <c r="H4" s="166"/>
      <c r="I4" s="31"/>
    </row>
    <row r="5" spans="1:9" ht="23.25" customHeight="1" x14ac:dyDescent="0.15">
      <c r="A5" s="167" t="s">
        <v>44</v>
      </c>
      <c r="B5" s="168"/>
      <c r="C5" s="168"/>
      <c r="D5" s="168"/>
      <c r="E5" s="168"/>
      <c r="F5" s="168"/>
      <c r="G5" s="168"/>
      <c r="H5" s="169"/>
      <c r="I5" s="31"/>
    </row>
    <row r="6" spans="1:9" ht="32.25" customHeight="1" x14ac:dyDescent="0.15">
      <c r="A6" s="110" t="s">
        <v>174</v>
      </c>
      <c r="B6" s="111">
        <v>3921</v>
      </c>
      <c r="C6" s="111">
        <v>15</v>
      </c>
      <c r="D6" s="111">
        <v>3023</v>
      </c>
      <c r="E6" s="111">
        <v>205</v>
      </c>
      <c r="F6" s="111">
        <v>101</v>
      </c>
      <c r="G6" s="111">
        <v>19</v>
      </c>
      <c r="H6" s="111">
        <v>558</v>
      </c>
      <c r="I6" s="121"/>
    </row>
    <row r="7" spans="1:9" ht="32.25" customHeight="1" x14ac:dyDescent="0.15">
      <c r="A7" s="112" t="s">
        <v>191</v>
      </c>
      <c r="B7" s="111">
        <v>3556</v>
      </c>
      <c r="C7" s="111">
        <v>18</v>
      </c>
      <c r="D7" s="111">
        <v>2673</v>
      </c>
      <c r="E7" s="111">
        <v>226</v>
      </c>
      <c r="F7" s="111">
        <v>118</v>
      </c>
      <c r="G7" s="111">
        <v>25</v>
      </c>
      <c r="H7" s="111">
        <v>496</v>
      </c>
      <c r="I7" s="31"/>
    </row>
    <row r="8" spans="1:9" ht="32.25" customHeight="1" x14ac:dyDescent="0.15">
      <c r="A8" s="112" t="s">
        <v>192</v>
      </c>
      <c r="B8" s="111">
        <v>3686</v>
      </c>
      <c r="C8" s="111">
        <v>19</v>
      </c>
      <c r="D8" s="111">
        <v>2811</v>
      </c>
      <c r="E8" s="111">
        <v>238</v>
      </c>
      <c r="F8" s="111">
        <v>120</v>
      </c>
      <c r="G8" s="111">
        <v>50</v>
      </c>
      <c r="H8" s="111">
        <v>448</v>
      </c>
      <c r="I8" s="31"/>
    </row>
    <row r="9" spans="1:9" ht="32.25" customHeight="1" x14ac:dyDescent="0.15">
      <c r="A9" s="112" t="s">
        <v>193</v>
      </c>
      <c r="B9" s="111">
        <v>3682</v>
      </c>
      <c r="C9" s="111">
        <v>16</v>
      </c>
      <c r="D9" s="111">
        <v>2899</v>
      </c>
      <c r="E9" s="111">
        <v>202</v>
      </c>
      <c r="F9" s="111">
        <v>116</v>
      </c>
      <c r="G9" s="111">
        <v>33</v>
      </c>
      <c r="H9" s="111">
        <v>416</v>
      </c>
      <c r="I9" s="31"/>
    </row>
    <row r="10" spans="1:9" ht="32.25" customHeight="1" x14ac:dyDescent="0.15">
      <c r="A10" s="113" t="s">
        <v>194</v>
      </c>
      <c r="B10" s="114">
        <v>3235</v>
      </c>
      <c r="C10" s="114">
        <v>19</v>
      </c>
      <c r="D10" s="114">
        <v>2495</v>
      </c>
      <c r="E10" s="114">
        <v>189</v>
      </c>
      <c r="F10" s="114">
        <v>89</v>
      </c>
      <c r="G10" s="114">
        <v>30</v>
      </c>
      <c r="H10" s="114">
        <v>413</v>
      </c>
      <c r="I10" s="121"/>
    </row>
    <row r="11" spans="1:9" ht="23.25" customHeight="1" x14ac:dyDescent="0.15">
      <c r="A11" s="167" t="s">
        <v>45</v>
      </c>
      <c r="B11" s="168"/>
      <c r="C11" s="168"/>
      <c r="D11" s="168"/>
      <c r="E11" s="168"/>
      <c r="F11" s="168"/>
      <c r="G11" s="168"/>
      <c r="H11" s="169"/>
      <c r="I11" s="31"/>
    </row>
    <row r="12" spans="1:9" ht="32.25" customHeight="1" x14ac:dyDescent="0.15">
      <c r="A12" s="110" t="s">
        <v>174</v>
      </c>
      <c r="B12" s="111">
        <v>1150</v>
      </c>
      <c r="C12" s="111">
        <v>12</v>
      </c>
      <c r="D12" s="111">
        <v>841</v>
      </c>
      <c r="E12" s="111">
        <v>133</v>
      </c>
      <c r="F12" s="111">
        <v>34</v>
      </c>
      <c r="G12" s="111">
        <v>12</v>
      </c>
      <c r="H12" s="111">
        <v>118</v>
      </c>
      <c r="I12" s="121"/>
    </row>
    <row r="13" spans="1:9" ht="32.25" customHeight="1" x14ac:dyDescent="0.15">
      <c r="A13" s="112" t="s">
        <v>191</v>
      </c>
      <c r="B13" s="111">
        <v>1384</v>
      </c>
      <c r="C13" s="111">
        <v>17</v>
      </c>
      <c r="D13" s="111">
        <v>1031</v>
      </c>
      <c r="E13" s="111">
        <v>164</v>
      </c>
      <c r="F13" s="111">
        <v>36</v>
      </c>
      <c r="G13" s="111">
        <v>13</v>
      </c>
      <c r="H13" s="111">
        <v>123</v>
      </c>
      <c r="I13" s="31"/>
    </row>
    <row r="14" spans="1:9" ht="32.25" customHeight="1" x14ac:dyDescent="0.15">
      <c r="A14" s="112" t="s">
        <v>192</v>
      </c>
      <c r="B14" s="111">
        <v>1246</v>
      </c>
      <c r="C14" s="111">
        <v>13</v>
      </c>
      <c r="D14" s="111">
        <v>930</v>
      </c>
      <c r="E14" s="111">
        <v>149</v>
      </c>
      <c r="F14" s="111">
        <v>36</v>
      </c>
      <c r="G14" s="111">
        <v>25</v>
      </c>
      <c r="H14" s="111">
        <v>93</v>
      </c>
      <c r="I14" s="31"/>
    </row>
    <row r="15" spans="1:9" ht="32.25" customHeight="1" x14ac:dyDescent="0.15">
      <c r="A15" s="112" t="s">
        <v>193</v>
      </c>
      <c r="B15" s="111">
        <v>1122</v>
      </c>
      <c r="C15" s="111">
        <v>15</v>
      </c>
      <c r="D15" s="111">
        <v>802</v>
      </c>
      <c r="E15" s="111">
        <v>143</v>
      </c>
      <c r="F15" s="111">
        <v>26</v>
      </c>
      <c r="G15" s="111">
        <v>14</v>
      </c>
      <c r="H15" s="111">
        <v>122</v>
      </c>
      <c r="I15" s="31"/>
    </row>
    <row r="16" spans="1:9" ht="32.25" customHeight="1" x14ac:dyDescent="0.15">
      <c r="A16" s="113" t="s">
        <v>194</v>
      </c>
      <c r="B16" s="114">
        <v>1073</v>
      </c>
      <c r="C16" s="114">
        <v>14</v>
      </c>
      <c r="D16" s="114">
        <v>772</v>
      </c>
      <c r="E16" s="114">
        <v>145</v>
      </c>
      <c r="F16" s="114">
        <v>39</v>
      </c>
      <c r="G16" s="114">
        <v>30</v>
      </c>
      <c r="H16" s="114">
        <v>73</v>
      </c>
      <c r="I16" s="121"/>
    </row>
    <row r="17" spans="1:9" x14ac:dyDescent="0.15">
      <c r="A17" s="34" t="s">
        <v>46</v>
      </c>
      <c r="B17" s="35"/>
      <c r="C17" s="35"/>
      <c r="D17" s="35"/>
      <c r="E17" s="35"/>
      <c r="F17" s="35"/>
      <c r="G17" s="35"/>
      <c r="H17" s="32" t="s">
        <v>47</v>
      </c>
      <c r="I17" s="35"/>
    </row>
    <row r="18" spans="1:9" x14ac:dyDescent="0.15">
      <c r="A18" s="35"/>
      <c r="B18" s="35"/>
      <c r="C18" s="35"/>
      <c r="D18" s="35"/>
      <c r="E18" s="35"/>
      <c r="F18" s="35"/>
      <c r="G18" s="35"/>
      <c r="H18" s="35"/>
      <c r="I18" s="35"/>
    </row>
  </sheetData>
  <mergeCells count="10">
    <mergeCell ref="G3:G4"/>
    <mergeCell ref="H3:H4"/>
    <mergeCell ref="A5:H5"/>
    <mergeCell ref="A11:H11"/>
    <mergeCell ref="A3:A4"/>
    <mergeCell ref="B3:B4"/>
    <mergeCell ref="C3:C4"/>
    <mergeCell ref="D3:D4"/>
    <mergeCell ref="E3:E4"/>
    <mergeCell ref="F3:F4"/>
  </mergeCells>
  <phoneticPr fontId="4"/>
  <printOptions horizontalCentered="1"/>
  <pageMargins left="0.23622047244094491" right="0.19685039370078741" top="0.74803149606299213" bottom="0.74803149606299213" header="0.31496062992125984" footer="0.31496062992125984"/>
  <pageSetup paperSize="9" orientation="portrait" r:id="rId1"/>
  <headerFooter>
    <oddHeader>&amp;R&amp;A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zoomScale="90" zoomScaleNormal="90" workbookViewId="0">
      <selection activeCell="A2" sqref="A2"/>
    </sheetView>
  </sheetViews>
  <sheetFormatPr defaultRowHeight="13.5" x14ac:dyDescent="0.15"/>
  <cols>
    <col min="1" max="1" width="12.625" customWidth="1"/>
    <col min="2" max="10" width="8.625" customWidth="1"/>
  </cols>
  <sheetData>
    <row r="1" spans="1:15" ht="14.25" x14ac:dyDescent="0.15">
      <c r="A1" s="17" t="s">
        <v>233</v>
      </c>
      <c r="B1" s="18"/>
      <c r="C1" s="18"/>
      <c r="D1" s="36"/>
      <c r="E1" s="18"/>
      <c r="F1" s="18"/>
      <c r="G1" s="36"/>
      <c r="H1" s="18"/>
      <c r="I1" s="18"/>
      <c r="J1" s="36"/>
      <c r="K1" s="18"/>
    </row>
    <row r="2" spans="1:15" x14ac:dyDescent="0.15">
      <c r="A2" s="67"/>
      <c r="B2" s="67"/>
      <c r="C2" s="67"/>
      <c r="D2" s="122"/>
      <c r="E2" s="67"/>
      <c r="F2" s="67"/>
      <c r="G2" s="122"/>
      <c r="H2" s="67"/>
      <c r="I2" s="67"/>
      <c r="J2" s="38" t="s">
        <v>48</v>
      </c>
      <c r="K2" s="21"/>
    </row>
    <row r="3" spans="1:15" ht="18" customHeight="1" x14ac:dyDescent="0.15">
      <c r="A3" s="173" t="s">
        <v>49</v>
      </c>
      <c r="B3" s="175" t="s">
        <v>50</v>
      </c>
      <c r="C3" s="160"/>
      <c r="D3" s="159"/>
      <c r="E3" s="175" t="s">
        <v>51</v>
      </c>
      <c r="F3" s="160"/>
      <c r="G3" s="159"/>
      <c r="H3" s="176" t="s">
        <v>52</v>
      </c>
      <c r="I3" s="160"/>
      <c r="J3" s="159"/>
      <c r="K3" s="21"/>
    </row>
    <row r="4" spans="1:15" ht="18" customHeight="1" x14ac:dyDescent="0.15">
      <c r="A4" s="174"/>
      <c r="B4" s="174"/>
      <c r="C4" s="89" t="s">
        <v>53</v>
      </c>
      <c r="D4" s="39" t="s">
        <v>54</v>
      </c>
      <c r="E4" s="174"/>
      <c r="F4" s="89" t="s">
        <v>53</v>
      </c>
      <c r="G4" s="39" t="s">
        <v>54</v>
      </c>
      <c r="H4" s="176"/>
      <c r="I4" s="158" t="s">
        <v>53</v>
      </c>
      <c r="J4" s="39" t="s">
        <v>54</v>
      </c>
      <c r="K4" s="21"/>
    </row>
    <row r="5" spans="1:15" ht="18" customHeight="1" x14ac:dyDescent="0.15">
      <c r="A5" s="110" t="s">
        <v>175</v>
      </c>
      <c r="B5" s="123">
        <v>1609</v>
      </c>
      <c r="C5" s="123">
        <v>1843</v>
      </c>
      <c r="D5" s="124">
        <v>-234</v>
      </c>
      <c r="E5" s="123">
        <v>6</v>
      </c>
      <c r="F5" s="123">
        <v>11</v>
      </c>
      <c r="G5" s="124">
        <v>-5</v>
      </c>
      <c r="H5" s="123">
        <v>2081</v>
      </c>
      <c r="I5" s="123">
        <v>2407</v>
      </c>
      <c r="J5" s="124">
        <v>-326</v>
      </c>
      <c r="K5" s="67"/>
    </row>
    <row r="6" spans="1:15" ht="18" customHeight="1" x14ac:dyDescent="0.15">
      <c r="A6" s="112" t="s">
        <v>195</v>
      </c>
      <c r="B6" s="123">
        <v>1466</v>
      </c>
      <c r="C6" s="123">
        <v>1609</v>
      </c>
      <c r="D6" s="124">
        <v>-143</v>
      </c>
      <c r="E6" s="123">
        <v>11</v>
      </c>
      <c r="F6" s="123">
        <v>6</v>
      </c>
      <c r="G6" s="125">
        <v>5</v>
      </c>
      <c r="H6" s="123">
        <v>1942</v>
      </c>
      <c r="I6" s="123">
        <v>2081</v>
      </c>
      <c r="J6" s="124">
        <v>-139</v>
      </c>
      <c r="K6" s="67"/>
    </row>
    <row r="7" spans="1:15" ht="18" customHeight="1" x14ac:dyDescent="0.15">
      <c r="A7" s="112" t="s">
        <v>196</v>
      </c>
      <c r="B7" s="123">
        <v>1342</v>
      </c>
      <c r="C7" s="123">
        <v>1466</v>
      </c>
      <c r="D7" s="125">
        <v>-124</v>
      </c>
      <c r="E7" s="123">
        <v>13</v>
      </c>
      <c r="F7" s="123">
        <v>11</v>
      </c>
      <c r="G7" s="125">
        <v>2</v>
      </c>
      <c r="H7" s="123">
        <v>1667</v>
      </c>
      <c r="I7" s="123">
        <v>1942</v>
      </c>
      <c r="J7" s="125">
        <v>-275</v>
      </c>
      <c r="K7" s="67"/>
    </row>
    <row r="8" spans="1:15" ht="18" customHeight="1" x14ac:dyDescent="0.15">
      <c r="A8" s="112" t="s">
        <v>197</v>
      </c>
      <c r="B8" s="123">
        <v>1265</v>
      </c>
      <c r="C8" s="123">
        <v>1342</v>
      </c>
      <c r="D8" s="125">
        <v>-77</v>
      </c>
      <c r="E8" s="123">
        <v>5</v>
      </c>
      <c r="F8" s="123">
        <v>13</v>
      </c>
      <c r="G8" s="125">
        <v>-8</v>
      </c>
      <c r="H8" s="123">
        <v>1580</v>
      </c>
      <c r="I8" s="123">
        <v>1667</v>
      </c>
      <c r="J8" s="125">
        <v>-87</v>
      </c>
      <c r="K8" s="67"/>
    </row>
    <row r="9" spans="1:15" s="77" customFormat="1" ht="18" customHeight="1" x14ac:dyDescent="0.15">
      <c r="A9" s="113" t="s">
        <v>198</v>
      </c>
      <c r="B9" s="146">
        <v>1073</v>
      </c>
      <c r="C9" s="146">
        <f>B8</f>
        <v>1265</v>
      </c>
      <c r="D9" s="153">
        <f>B9-C9</f>
        <v>-192</v>
      </c>
      <c r="E9" s="146">
        <v>6</v>
      </c>
      <c r="F9" s="146">
        <f>E8</f>
        <v>5</v>
      </c>
      <c r="G9" s="153">
        <f>E9-F9</f>
        <v>1</v>
      </c>
      <c r="H9" s="146">
        <v>1337</v>
      </c>
      <c r="I9" s="146">
        <f>H8</f>
        <v>1580</v>
      </c>
      <c r="J9" s="153">
        <f>H9-I9</f>
        <v>-243</v>
      </c>
      <c r="K9" s="22"/>
    </row>
    <row r="10" spans="1:15" ht="18" customHeight="1" x14ac:dyDescent="0.15">
      <c r="A10" s="126"/>
      <c r="B10" s="101"/>
      <c r="C10" s="101"/>
      <c r="D10" s="125"/>
      <c r="E10" s="101"/>
      <c r="F10" s="101"/>
      <c r="G10" s="124"/>
      <c r="H10" s="101"/>
      <c r="I10" s="101"/>
      <c r="J10" s="125"/>
      <c r="K10" s="67"/>
      <c r="L10" s="63"/>
    </row>
    <row r="11" spans="1:15" ht="18" customHeight="1" x14ac:dyDescent="0.15">
      <c r="A11" s="112" t="s">
        <v>177</v>
      </c>
      <c r="B11" s="101">
        <v>119</v>
      </c>
      <c r="C11" s="101">
        <v>125</v>
      </c>
      <c r="D11" s="125">
        <f t="shared" ref="D11:D22" si="0">B11-C11</f>
        <v>-6</v>
      </c>
      <c r="E11" s="123">
        <v>1</v>
      </c>
      <c r="F11" s="123">
        <v>0</v>
      </c>
      <c r="G11" s="125">
        <f t="shared" ref="G11:G21" si="1">E11-F11</f>
        <v>1</v>
      </c>
      <c r="H11" s="101">
        <v>152</v>
      </c>
      <c r="I11" s="101">
        <v>163</v>
      </c>
      <c r="J11" s="125">
        <f t="shared" ref="J11:J22" si="2">H11-I11</f>
        <v>-11</v>
      </c>
      <c r="K11" s="67"/>
      <c r="N11" s="56"/>
      <c r="O11" s="56"/>
    </row>
    <row r="12" spans="1:15" ht="18" customHeight="1" x14ac:dyDescent="0.15">
      <c r="A12" s="110" t="s">
        <v>199</v>
      </c>
      <c r="B12" s="101">
        <f>215-119</f>
        <v>96</v>
      </c>
      <c r="C12" s="101">
        <v>106</v>
      </c>
      <c r="D12" s="125">
        <f t="shared" si="0"/>
        <v>-10</v>
      </c>
      <c r="E12" s="123">
        <f>1-1</f>
        <v>0</v>
      </c>
      <c r="F12" s="123">
        <v>1</v>
      </c>
      <c r="G12" s="125">
        <f t="shared" si="1"/>
        <v>-1</v>
      </c>
      <c r="H12" s="101">
        <f>269-152</f>
        <v>117</v>
      </c>
      <c r="I12" s="101">
        <v>136</v>
      </c>
      <c r="J12" s="125">
        <f t="shared" si="2"/>
        <v>-19</v>
      </c>
      <c r="K12" s="68"/>
      <c r="O12" s="56"/>
    </row>
    <row r="13" spans="1:15" ht="18" customHeight="1" x14ac:dyDescent="0.15">
      <c r="A13" s="110" t="s">
        <v>55</v>
      </c>
      <c r="B13" s="127">
        <f>328-215</f>
        <v>113</v>
      </c>
      <c r="C13" s="101">
        <v>93</v>
      </c>
      <c r="D13" s="125">
        <f t="shared" si="0"/>
        <v>20</v>
      </c>
      <c r="E13" s="123">
        <f>2-1</f>
        <v>1</v>
      </c>
      <c r="F13" s="123">
        <v>1</v>
      </c>
      <c r="G13" s="101">
        <f t="shared" si="1"/>
        <v>0</v>
      </c>
      <c r="H13" s="101">
        <f>413-269</f>
        <v>144</v>
      </c>
      <c r="I13" s="101">
        <v>107</v>
      </c>
      <c r="J13" s="125">
        <f t="shared" si="2"/>
        <v>37</v>
      </c>
      <c r="K13" s="68"/>
    </row>
    <row r="14" spans="1:15" ht="18" customHeight="1" x14ac:dyDescent="0.15">
      <c r="A14" s="110" t="s">
        <v>56</v>
      </c>
      <c r="B14" s="128">
        <f>410-328</f>
        <v>82</v>
      </c>
      <c r="C14" s="101">
        <v>103</v>
      </c>
      <c r="D14" s="125">
        <f t="shared" si="0"/>
        <v>-21</v>
      </c>
      <c r="E14" s="123">
        <f>3-2</f>
        <v>1</v>
      </c>
      <c r="F14" s="123">
        <v>0</v>
      </c>
      <c r="G14" s="125">
        <f t="shared" si="1"/>
        <v>1</v>
      </c>
      <c r="H14" s="101">
        <f>516-413</f>
        <v>103</v>
      </c>
      <c r="I14" s="101">
        <v>132</v>
      </c>
      <c r="J14" s="125">
        <f t="shared" si="2"/>
        <v>-29</v>
      </c>
      <c r="K14" s="68"/>
    </row>
    <row r="15" spans="1:15" ht="18" customHeight="1" x14ac:dyDescent="0.15">
      <c r="A15" s="110" t="s">
        <v>57</v>
      </c>
      <c r="B15" s="101">
        <f>494-410</f>
        <v>84</v>
      </c>
      <c r="C15" s="101">
        <v>108</v>
      </c>
      <c r="D15" s="125">
        <f t="shared" si="0"/>
        <v>-24</v>
      </c>
      <c r="E15" s="123">
        <f>3-3</f>
        <v>0</v>
      </c>
      <c r="F15" s="123">
        <v>1</v>
      </c>
      <c r="G15" s="125">
        <f t="shared" si="1"/>
        <v>-1</v>
      </c>
      <c r="H15" s="101">
        <f>632-516</f>
        <v>116</v>
      </c>
      <c r="I15" s="101">
        <v>142</v>
      </c>
      <c r="J15" s="125">
        <f t="shared" si="2"/>
        <v>-26</v>
      </c>
      <c r="K15" s="68"/>
    </row>
    <row r="16" spans="1:15" ht="18" customHeight="1" x14ac:dyDescent="0.15">
      <c r="A16" s="110" t="s">
        <v>58</v>
      </c>
      <c r="B16" s="101">
        <f>572-494</f>
        <v>78</v>
      </c>
      <c r="C16" s="101">
        <v>114</v>
      </c>
      <c r="D16" s="125">
        <f t="shared" si="0"/>
        <v>-36</v>
      </c>
      <c r="E16" s="123">
        <f>4-3</f>
        <v>1</v>
      </c>
      <c r="F16" s="123">
        <v>0</v>
      </c>
      <c r="G16" s="125">
        <f t="shared" si="1"/>
        <v>1</v>
      </c>
      <c r="H16" s="101">
        <f>729-632</f>
        <v>97</v>
      </c>
      <c r="I16" s="101">
        <v>144</v>
      </c>
      <c r="J16" s="125">
        <f t="shared" si="2"/>
        <v>-47</v>
      </c>
      <c r="K16" s="68"/>
    </row>
    <row r="17" spans="1:11" ht="18" customHeight="1" x14ac:dyDescent="0.15">
      <c r="A17" s="110" t="s">
        <v>59</v>
      </c>
      <c r="B17" s="101">
        <f>654-572</f>
        <v>82</v>
      </c>
      <c r="C17" s="101">
        <v>88</v>
      </c>
      <c r="D17" s="125">
        <f t="shared" si="0"/>
        <v>-6</v>
      </c>
      <c r="E17" s="123">
        <f>5-4</f>
        <v>1</v>
      </c>
      <c r="F17" s="123">
        <v>0</v>
      </c>
      <c r="G17" s="125">
        <f t="shared" si="1"/>
        <v>1</v>
      </c>
      <c r="H17" s="101">
        <f>825-729</f>
        <v>96</v>
      </c>
      <c r="I17" s="101">
        <v>104</v>
      </c>
      <c r="J17" s="125">
        <f t="shared" si="2"/>
        <v>-8</v>
      </c>
      <c r="K17" s="68"/>
    </row>
    <row r="18" spans="1:11" ht="18" customHeight="1" x14ac:dyDescent="0.15">
      <c r="A18" s="110" t="s">
        <v>60</v>
      </c>
      <c r="B18" s="101">
        <f>733-654</f>
        <v>79</v>
      </c>
      <c r="C18" s="101">
        <v>102</v>
      </c>
      <c r="D18" s="125">
        <f t="shared" si="0"/>
        <v>-23</v>
      </c>
      <c r="E18" s="123">
        <f>5-5</f>
        <v>0</v>
      </c>
      <c r="F18" s="123">
        <v>1</v>
      </c>
      <c r="G18" s="125">
        <f t="shared" si="1"/>
        <v>-1</v>
      </c>
      <c r="H18" s="101">
        <f>919-825</f>
        <v>94</v>
      </c>
      <c r="I18" s="101">
        <v>129</v>
      </c>
      <c r="J18" s="125">
        <f t="shared" si="2"/>
        <v>-35</v>
      </c>
      <c r="K18" s="68"/>
    </row>
    <row r="19" spans="1:11" ht="18" customHeight="1" x14ac:dyDescent="0.15">
      <c r="A19" s="110" t="s">
        <v>61</v>
      </c>
      <c r="B19" s="101">
        <f>812-733</f>
        <v>79</v>
      </c>
      <c r="C19" s="101">
        <v>102</v>
      </c>
      <c r="D19" s="125">
        <f t="shared" si="0"/>
        <v>-23</v>
      </c>
      <c r="E19" s="123">
        <f>5-5</f>
        <v>0</v>
      </c>
      <c r="F19" s="123">
        <v>1</v>
      </c>
      <c r="G19" s="125">
        <f t="shared" si="1"/>
        <v>-1</v>
      </c>
      <c r="H19" s="101">
        <f>1017-919</f>
        <v>98</v>
      </c>
      <c r="I19" s="101">
        <v>125</v>
      </c>
      <c r="J19" s="125">
        <f t="shared" si="2"/>
        <v>-27</v>
      </c>
      <c r="K19" s="68"/>
    </row>
    <row r="20" spans="1:11" ht="18" customHeight="1" x14ac:dyDescent="0.15">
      <c r="A20" s="110" t="s">
        <v>62</v>
      </c>
      <c r="B20" s="101">
        <f>913-812</f>
        <v>101</v>
      </c>
      <c r="C20" s="101">
        <v>99</v>
      </c>
      <c r="D20" s="125">
        <f t="shared" si="0"/>
        <v>2</v>
      </c>
      <c r="E20" s="123">
        <f>5-5</f>
        <v>0</v>
      </c>
      <c r="F20" s="123">
        <v>0</v>
      </c>
      <c r="G20" s="125">
        <f t="shared" si="1"/>
        <v>0</v>
      </c>
      <c r="H20" s="101">
        <f>1148-1017</f>
        <v>131</v>
      </c>
      <c r="I20" s="101">
        <v>130</v>
      </c>
      <c r="J20" s="125">
        <f t="shared" si="2"/>
        <v>1</v>
      </c>
      <c r="K20" s="68"/>
    </row>
    <row r="21" spans="1:11" ht="18" customHeight="1" x14ac:dyDescent="0.15">
      <c r="A21" s="110" t="s">
        <v>63</v>
      </c>
      <c r="B21" s="101">
        <f>987-913</f>
        <v>74</v>
      </c>
      <c r="C21" s="101">
        <v>104</v>
      </c>
      <c r="D21" s="125">
        <f t="shared" si="0"/>
        <v>-30</v>
      </c>
      <c r="E21" s="123">
        <f>6-5</f>
        <v>1</v>
      </c>
      <c r="F21" s="123">
        <v>0</v>
      </c>
      <c r="G21" s="125">
        <f t="shared" si="1"/>
        <v>1</v>
      </c>
      <c r="H21" s="101">
        <f>1229-1148</f>
        <v>81</v>
      </c>
      <c r="I21" s="101">
        <v>122</v>
      </c>
      <c r="J21" s="125">
        <f t="shared" si="2"/>
        <v>-41</v>
      </c>
      <c r="K21" s="68"/>
    </row>
    <row r="22" spans="1:11" ht="18" customHeight="1" x14ac:dyDescent="0.15">
      <c r="A22" s="110" t="s">
        <v>64</v>
      </c>
      <c r="B22" s="101">
        <f>1073-987</f>
        <v>86</v>
      </c>
      <c r="C22" s="101">
        <v>121</v>
      </c>
      <c r="D22" s="125">
        <f t="shared" si="0"/>
        <v>-35</v>
      </c>
      <c r="E22" s="123">
        <f>6-6</f>
        <v>0</v>
      </c>
      <c r="F22" s="123">
        <v>0</v>
      </c>
      <c r="G22" s="125">
        <f>E22-F22</f>
        <v>0</v>
      </c>
      <c r="H22" s="101">
        <f>1337-1229</f>
        <v>108</v>
      </c>
      <c r="I22" s="101">
        <v>146</v>
      </c>
      <c r="J22" s="125">
        <f t="shared" si="2"/>
        <v>-38</v>
      </c>
      <c r="K22" s="68"/>
    </row>
    <row r="23" spans="1:11" x14ac:dyDescent="0.15">
      <c r="A23" s="19"/>
      <c r="B23" s="57"/>
      <c r="C23" s="57"/>
      <c r="D23" s="43"/>
      <c r="E23" s="57"/>
      <c r="F23" s="57"/>
      <c r="G23" s="43"/>
      <c r="H23" s="19"/>
      <c r="I23" s="19"/>
      <c r="J23" s="38" t="s">
        <v>158</v>
      </c>
      <c r="K23" s="19"/>
    </row>
    <row r="24" spans="1:11" x14ac:dyDescent="0.15">
      <c r="A24" s="58"/>
      <c r="B24" s="21"/>
      <c r="C24" s="21"/>
      <c r="D24" s="37"/>
      <c r="E24" s="21"/>
      <c r="F24" s="21"/>
      <c r="G24" s="37"/>
      <c r="H24" s="21"/>
      <c r="I24" s="21"/>
      <c r="J24" s="37"/>
      <c r="K24" s="21"/>
    </row>
    <row r="25" spans="1:11" x14ac:dyDescent="0.15">
      <c r="A25" s="58"/>
    </row>
    <row r="26" spans="1:11" ht="13.5" customHeight="1" x14ac:dyDescent="0.15">
      <c r="A26" s="58"/>
      <c r="B26" s="58"/>
      <c r="C26" s="58"/>
      <c r="D26" s="58"/>
      <c r="E26" s="58"/>
    </row>
    <row r="27" spans="1:11" x14ac:dyDescent="0.15">
      <c r="A27" s="58"/>
      <c r="B27" s="58"/>
      <c r="C27" s="58"/>
      <c r="D27" s="58"/>
      <c r="E27" s="58"/>
    </row>
    <row r="28" spans="1:11" x14ac:dyDescent="0.15">
      <c r="A28" s="58"/>
      <c r="B28" s="58"/>
      <c r="C28" s="58"/>
      <c r="D28" s="58"/>
      <c r="E28" s="58"/>
    </row>
    <row r="29" spans="1:11" ht="17.25" x14ac:dyDescent="0.2">
      <c r="A29" s="59"/>
    </row>
    <row r="35" spans="2:10" x14ac:dyDescent="0.15">
      <c r="B35" s="56"/>
      <c r="C35" s="56"/>
      <c r="D35" s="56"/>
      <c r="E35" s="56"/>
      <c r="F35" s="56"/>
      <c r="G35" s="56"/>
      <c r="H35" s="56"/>
      <c r="I35" s="56"/>
      <c r="J35" s="56"/>
    </row>
  </sheetData>
  <mergeCells count="4">
    <mergeCell ref="A3:A4"/>
    <mergeCell ref="B3:B4"/>
    <mergeCell ref="E3:E4"/>
    <mergeCell ref="H3:H4"/>
  </mergeCells>
  <phoneticPr fontId="4"/>
  <pageMargins left="0.70866141732283472" right="0.70866141732283472" top="0.74803149606299213" bottom="0.74803149606299213" header="0.31496062992125984" footer="0.31496062992125984"/>
  <pageSetup paperSize="9" scale="98" orientation="portrait" r:id="rId1"/>
  <headerFooter>
    <oddHeader>&amp;R&amp;A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1"/>
  <sheetViews>
    <sheetView zoomScale="90" zoomScaleNormal="90" workbookViewId="0">
      <selection activeCell="A2" sqref="A2"/>
    </sheetView>
  </sheetViews>
  <sheetFormatPr defaultRowHeight="13.5" x14ac:dyDescent="0.15"/>
  <cols>
    <col min="1" max="1" width="14.125" customWidth="1"/>
    <col min="2" max="2" width="15.5" customWidth="1"/>
    <col min="3" max="8" width="11.5" customWidth="1"/>
  </cols>
  <sheetData>
    <row r="1" spans="1:9" ht="14.25" x14ac:dyDescent="0.15">
      <c r="A1" s="17" t="s">
        <v>232</v>
      </c>
      <c r="B1" s="44"/>
      <c r="C1" s="21"/>
      <c r="D1" s="21"/>
      <c r="E1" s="21"/>
      <c r="F1" s="21"/>
      <c r="G1" s="21"/>
      <c r="H1" s="67"/>
      <c r="I1" s="63"/>
    </row>
    <row r="2" spans="1:9" ht="14.25" thickBot="1" x14ac:dyDescent="0.2">
      <c r="A2" s="69"/>
      <c r="B2" s="69"/>
      <c r="C2" s="69"/>
      <c r="D2" s="69"/>
      <c r="E2" s="69"/>
      <c r="F2" s="69"/>
      <c r="G2" s="70" t="s">
        <v>48</v>
      </c>
      <c r="H2" s="60"/>
      <c r="I2" s="63"/>
    </row>
    <row r="3" spans="1:9" ht="18" customHeight="1" x14ac:dyDescent="0.15">
      <c r="A3" s="182" t="s">
        <v>65</v>
      </c>
      <c r="B3" s="183"/>
      <c r="C3" s="177" t="s">
        <v>175</v>
      </c>
      <c r="D3" s="177" t="s">
        <v>178</v>
      </c>
      <c r="E3" s="177" t="s">
        <v>200</v>
      </c>
      <c r="F3" s="177" t="s">
        <v>201</v>
      </c>
      <c r="G3" s="179" t="s">
        <v>179</v>
      </c>
      <c r="H3" s="67"/>
      <c r="I3" s="63"/>
    </row>
    <row r="4" spans="1:9" ht="18" customHeight="1" x14ac:dyDescent="0.15">
      <c r="A4" s="184"/>
      <c r="B4" s="185"/>
      <c r="C4" s="178"/>
      <c r="D4" s="178"/>
      <c r="E4" s="178"/>
      <c r="F4" s="178"/>
      <c r="G4" s="180"/>
      <c r="H4" s="67"/>
      <c r="I4" s="63"/>
    </row>
    <row r="5" spans="1:9" ht="18" customHeight="1" x14ac:dyDescent="0.15">
      <c r="A5" s="181" t="s">
        <v>66</v>
      </c>
      <c r="B5" s="181"/>
      <c r="C5" s="123">
        <v>52</v>
      </c>
      <c r="D5" s="123">
        <v>44</v>
      </c>
      <c r="E5" s="123">
        <v>57</v>
      </c>
      <c r="F5" s="123">
        <v>45</v>
      </c>
      <c r="G5" s="146">
        <v>45</v>
      </c>
      <c r="H5" s="22"/>
      <c r="I5" s="63"/>
    </row>
    <row r="6" spans="1:9" ht="18" customHeight="1" x14ac:dyDescent="0.15">
      <c r="A6" s="81"/>
      <c r="B6" s="129" t="s">
        <v>67</v>
      </c>
      <c r="C6" s="123">
        <v>0</v>
      </c>
      <c r="D6" s="123">
        <v>0</v>
      </c>
      <c r="E6" s="123">
        <v>0</v>
      </c>
      <c r="F6" s="123">
        <v>0</v>
      </c>
      <c r="G6" s="146">
        <v>1</v>
      </c>
      <c r="H6" s="22"/>
      <c r="I6" s="63"/>
    </row>
    <row r="7" spans="1:9" ht="18" customHeight="1" x14ac:dyDescent="0.15">
      <c r="A7" s="82"/>
      <c r="B7" s="129" t="s">
        <v>68</v>
      </c>
      <c r="C7" s="123">
        <v>37</v>
      </c>
      <c r="D7" s="123">
        <v>24</v>
      </c>
      <c r="E7" s="123">
        <v>31</v>
      </c>
      <c r="F7" s="123">
        <v>16</v>
      </c>
      <c r="G7" s="146">
        <v>24</v>
      </c>
      <c r="H7" s="22"/>
      <c r="I7" s="63"/>
    </row>
    <row r="8" spans="1:9" ht="18" customHeight="1" x14ac:dyDescent="0.15">
      <c r="A8" s="181" t="s">
        <v>69</v>
      </c>
      <c r="B8" s="181"/>
      <c r="C8" s="123">
        <v>60</v>
      </c>
      <c r="D8" s="123">
        <v>55</v>
      </c>
      <c r="E8" s="123">
        <v>41</v>
      </c>
      <c r="F8" s="123">
        <v>54</v>
      </c>
      <c r="G8" s="146">
        <v>39</v>
      </c>
      <c r="H8" s="22"/>
      <c r="I8" s="63"/>
    </row>
    <row r="9" spans="1:9" ht="18" customHeight="1" x14ac:dyDescent="0.15">
      <c r="A9" s="81"/>
      <c r="B9" s="129" t="s">
        <v>67</v>
      </c>
      <c r="C9" s="123">
        <v>0</v>
      </c>
      <c r="D9" s="123">
        <v>0</v>
      </c>
      <c r="E9" s="123">
        <v>0</v>
      </c>
      <c r="F9" s="123">
        <v>0</v>
      </c>
      <c r="G9" s="146">
        <v>0</v>
      </c>
      <c r="H9" s="22"/>
      <c r="I9" s="63"/>
    </row>
    <row r="10" spans="1:9" ht="18" customHeight="1" x14ac:dyDescent="0.15">
      <c r="A10" s="82"/>
      <c r="B10" s="129" t="s">
        <v>68</v>
      </c>
      <c r="C10" s="123">
        <v>59</v>
      </c>
      <c r="D10" s="123">
        <v>39</v>
      </c>
      <c r="E10" s="123">
        <v>30</v>
      </c>
      <c r="F10" s="123">
        <v>52</v>
      </c>
      <c r="G10" s="146">
        <v>29</v>
      </c>
      <c r="H10" s="22"/>
      <c r="I10" s="63"/>
    </row>
    <row r="11" spans="1:9" ht="18" customHeight="1" x14ac:dyDescent="0.15">
      <c r="A11" s="181" t="s">
        <v>70</v>
      </c>
      <c r="B11" s="181"/>
      <c r="C11" s="123">
        <v>33</v>
      </c>
      <c r="D11" s="123">
        <v>31</v>
      </c>
      <c r="E11" s="123">
        <v>30</v>
      </c>
      <c r="F11" s="123">
        <v>25</v>
      </c>
      <c r="G11" s="146">
        <v>27</v>
      </c>
      <c r="H11" s="22"/>
      <c r="I11" s="63"/>
    </row>
    <row r="12" spans="1:9" ht="18" customHeight="1" x14ac:dyDescent="0.15">
      <c r="A12" s="81"/>
      <c r="B12" s="129" t="s">
        <v>67</v>
      </c>
      <c r="C12" s="123">
        <v>0</v>
      </c>
      <c r="D12" s="123">
        <v>0</v>
      </c>
      <c r="E12" s="123">
        <v>0</v>
      </c>
      <c r="F12" s="123">
        <v>0</v>
      </c>
      <c r="G12" s="146">
        <v>0</v>
      </c>
      <c r="H12" s="22"/>
      <c r="I12" s="63"/>
    </row>
    <row r="13" spans="1:9" ht="18" customHeight="1" x14ac:dyDescent="0.15">
      <c r="A13" s="82"/>
      <c r="B13" s="129" t="s">
        <v>68</v>
      </c>
      <c r="C13" s="123">
        <v>32</v>
      </c>
      <c r="D13" s="123">
        <v>27</v>
      </c>
      <c r="E13" s="123">
        <v>27</v>
      </c>
      <c r="F13" s="123">
        <v>21</v>
      </c>
      <c r="G13" s="146">
        <v>20</v>
      </c>
      <c r="H13" s="22"/>
      <c r="I13" s="63"/>
    </row>
    <row r="14" spans="1:9" ht="18" customHeight="1" x14ac:dyDescent="0.15">
      <c r="A14" s="181" t="s">
        <v>71</v>
      </c>
      <c r="B14" s="181"/>
      <c r="C14" s="123">
        <v>75</v>
      </c>
      <c r="D14" s="123">
        <v>57</v>
      </c>
      <c r="E14" s="123">
        <v>76</v>
      </c>
      <c r="F14" s="123">
        <v>77</v>
      </c>
      <c r="G14" s="146">
        <v>70</v>
      </c>
      <c r="H14" s="22"/>
      <c r="I14" s="63"/>
    </row>
    <row r="15" spans="1:9" ht="18" customHeight="1" x14ac:dyDescent="0.15">
      <c r="A15" s="81"/>
      <c r="B15" s="129" t="s">
        <v>67</v>
      </c>
      <c r="C15" s="123">
        <v>2</v>
      </c>
      <c r="D15" s="123">
        <v>0</v>
      </c>
      <c r="E15" s="123">
        <v>0</v>
      </c>
      <c r="F15" s="123">
        <v>0</v>
      </c>
      <c r="G15" s="146">
        <v>0</v>
      </c>
      <c r="H15" s="22"/>
      <c r="I15" s="63"/>
    </row>
    <row r="16" spans="1:9" ht="18" customHeight="1" thickBot="1" x14ac:dyDescent="0.2">
      <c r="A16" s="83"/>
      <c r="B16" s="130" t="s">
        <v>68</v>
      </c>
      <c r="C16" s="123">
        <v>67</v>
      </c>
      <c r="D16" s="123">
        <v>49</v>
      </c>
      <c r="E16" s="123">
        <v>68</v>
      </c>
      <c r="F16" s="123">
        <v>67</v>
      </c>
      <c r="G16" s="146">
        <v>69</v>
      </c>
      <c r="H16" s="22"/>
      <c r="I16" s="63"/>
    </row>
    <row r="17" spans="1:9" ht="18" customHeight="1" thickTop="1" x14ac:dyDescent="0.15">
      <c r="A17" s="186" t="s">
        <v>72</v>
      </c>
      <c r="B17" s="187"/>
      <c r="C17" s="131">
        <v>485</v>
      </c>
      <c r="D17" s="131">
        <v>454</v>
      </c>
      <c r="E17" s="131">
        <v>427</v>
      </c>
      <c r="F17" s="131">
        <v>385</v>
      </c>
      <c r="G17" s="154">
        <v>334</v>
      </c>
      <c r="H17" s="22"/>
      <c r="I17" s="63"/>
    </row>
    <row r="18" spans="1:9" ht="18" customHeight="1" x14ac:dyDescent="0.15">
      <c r="A18" s="81"/>
      <c r="B18" s="132" t="s">
        <v>67</v>
      </c>
      <c r="C18" s="123">
        <v>4</v>
      </c>
      <c r="D18" s="123">
        <v>0</v>
      </c>
      <c r="E18" s="123">
        <v>0</v>
      </c>
      <c r="F18" s="123">
        <v>0</v>
      </c>
      <c r="G18" s="146">
        <v>0</v>
      </c>
      <c r="H18" s="22"/>
      <c r="I18" s="63"/>
    </row>
    <row r="19" spans="1:9" ht="18" customHeight="1" x14ac:dyDescent="0.15">
      <c r="A19" s="82"/>
      <c r="B19" s="129" t="s">
        <v>68</v>
      </c>
      <c r="C19" s="123">
        <v>271</v>
      </c>
      <c r="D19" s="123">
        <v>266</v>
      </c>
      <c r="E19" s="123">
        <v>257</v>
      </c>
      <c r="F19" s="123">
        <v>235</v>
      </c>
      <c r="G19" s="146">
        <v>187</v>
      </c>
      <c r="H19" s="22"/>
      <c r="I19" s="63"/>
    </row>
    <row r="20" spans="1:9" ht="18" customHeight="1" x14ac:dyDescent="0.15">
      <c r="A20" s="181" t="s">
        <v>73</v>
      </c>
      <c r="B20" s="181"/>
      <c r="C20" s="123">
        <v>421</v>
      </c>
      <c r="D20" s="123">
        <v>405</v>
      </c>
      <c r="E20" s="123">
        <v>373</v>
      </c>
      <c r="F20" s="123">
        <v>392</v>
      </c>
      <c r="G20" s="146">
        <v>329</v>
      </c>
      <c r="H20" s="22"/>
      <c r="I20" s="63"/>
    </row>
    <row r="21" spans="1:9" ht="18" customHeight="1" x14ac:dyDescent="0.15">
      <c r="A21" s="81"/>
      <c r="B21" s="129" t="s">
        <v>67</v>
      </c>
      <c r="C21" s="123">
        <v>0</v>
      </c>
      <c r="D21" s="123">
        <v>8</v>
      </c>
      <c r="E21" s="123">
        <v>5</v>
      </c>
      <c r="F21" s="123">
        <v>4</v>
      </c>
      <c r="G21" s="146">
        <v>1</v>
      </c>
      <c r="H21" s="22"/>
      <c r="I21" s="63"/>
    </row>
    <row r="22" spans="1:9" ht="18" customHeight="1" thickBot="1" x14ac:dyDescent="0.2">
      <c r="A22" s="84"/>
      <c r="B22" s="133" t="s">
        <v>68</v>
      </c>
      <c r="C22" s="134">
        <v>252</v>
      </c>
      <c r="D22" s="134">
        <v>231</v>
      </c>
      <c r="E22" s="134">
        <v>206</v>
      </c>
      <c r="F22" s="134">
        <v>207</v>
      </c>
      <c r="G22" s="155">
        <v>156</v>
      </c>
      <c r="H22" s="22"/>
      <c r="I22" s="63"/>
    </row>
    <row r="23" spans="1:9" x14ac:dyDescent="0.15">
      <c r="A23" s="21"/>
      <c r="B23" s="21"/>
      <c r="C23" s="21"/>
      <c r="D23" s="21"/>
      <c r="E23" s="21"/>
      <c r="F23" s="21"/>
      <c r="G23" s="38" t="s">
        <v>158</v>
      </c>
      <c r="H23" s="60"/>
      <c r="I23" s="63"/>
    </row>
    <row r="24" spans="1:9" x14ac:dyDescent="0.15">
      <c r="A24" s="45"/>
      <c r="B24" s="45"/>
      <c r="C24" s="21"/>
      <c r="D24" s="21"/>
      <c r="E24" s="21"/>
      <c r="F24" s="21"/>
      <c r="G24" s="21"/>
      <c r="H24" s="67"/>
      <c r="I24" s="63"/>
    </row>
    <row r="25" spans="1:9" ht="17.25" x14ac:dyDescent="0.15">
      <c r="A25" s="61"/>
      <c r="H25" s="63"/>
      <c r="I25" s="63"/>
    </row>
    <row r="26" spans="1:9" x14ac:dyDescent="0.15">
      <c r="H26" s="63"/>
      <c r="I26" s="63"/>
    </row>
    <row r="27" spans="1:9" x14ac:dyDescent="0.15">
      <c r="H27" s="63"/>
      <c r="I27" s="63"/>
    </row>
    <row r="28" spans="1:9" x14ac:dyDescent="0.15">
      <c r="H28" s="63"/>
      <c r="I28" s="63"/>
    </row>
    <row r="29" spans="1:9" x14ac:dyDescent="0.15">
      <c r="H29" s="63"/>
      <c r="I29" s="63"/>
    </row>
    <row r="30" spans="1:9" x14ac:dyDescent="0.15">
      <c r="H30" s="63"/>
      <c r="I30" s="63"/>
    </row>
    <row r="31" spans="1:9" x14ac:dyDescent="0.15">
      <c r="H31" s="63"/>
      <c r="I31" s="63"/>
    </row>
  </sheetData>
  <mergeCells count="12">
    <mergeCell ref="F3:F4"/>
    <mergeCell ref="G3:G4"/>
    <mergeCell ref="A20:B20"/>
    <mergeCell ref="A3:B4"/>
    <mergeCell ref="C3:C4"/>
    <mergeCell ref="D3:D4"/>
    <mergeCell ref="E3:E4"/>
    <mergeCell ref="A5:B5"/>
    <mergeCell ref="A8:B8"/>
    <mergeCell ref="A11:B11"/>
    <mergeCell ref="A14:B14"/>
    <mergeCell ref="A17:B17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&amp;R&amp;A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2"/>
  <sheetViews>
    <sheetView zoomScale="90" zoomScaleNormal="90" workbookViewId="0">
      <selection activeCell="A3" sqref="A3:A4"/>
    </sheetView>
  </sheetViews>
  <sheetFormatPr defaultRowHeight="13.5" x14ac:dyDescent="0.15"/>
  <cols>
    <col min="1" max="1" width="12.625" style="3" customWidth="1"/>
    <col min="2" max="17" width="7.125" style="3" customWidth="1"/>
    <col min="18" max="19" width="9" style="3"/>
    <col min="20" max="22" width="7.125" style="3" customWidth="1"/>
    <col min="23" max="23" width="9.625" style="3" customWidth="1"/>
    <col min="24" max="256" width="9" style="3"/>
    <col min="257" max="257" width="12.625" style="3" customWidth="1"/>
    <col min="258" max="273" width="7.125" style="3" customWidth="1"/>
    <col min="274" max="275" width="9" style="3"/>
    <col min="276" max="278" width="7.125" style="3" customWidth="1"/>
    <col min="279" max="279" width="9.625" style="3" customWidth="1"/>
    <col min="280" max="512" width="9" style="3"/>
    <col min="513" max="513" width="12.625" style="3" customWidth="1"/>
    <col min="514" max="529" width="7.125" style="3" customWidth="1"/>
    <col min="530" max="531" width="9" style="3"/>
    <col min="532" max="534" width="7.125" style="3" customWidth="1"/>
    <col min="535" max="535" width="9.625" style="3" customWidth="1"/>
    <col min="536" max="768" width="9" style="3"/>
    <col min="769" max="769" width="12.625" style="3" customWidth="1"/>
    <col min="770" max="785" width="7.125" style="3" customWidth="1"/>
    <col min="786" max="787" width="9" style="3"/>
    <col min="788" max="790" width="7.125" style="3" customWidth="1"/>
    <col min="791" max="791" width="9.625" style="3" customWidth="1"/>
    <col min="792" max="1024" width="9" style="3"/>
    <col min="1025" max="1025" width="12.625" style="3" customWidth="1"/>
    <col min="1026" max="1041" width="7.125" style="3" customWidth="1"/>
    <col min="1042" max="1043" width="9" style="3"/>
    <col min="1044" max="1046" width="7.125" style="3" customWidth="1"/>
    <col min="1047" max="1047" width="9.625" style="3" customWidth="1"/>
    <col min="1048" max="1280" width="9" style="3"/>
    <col min="1281" max="1281" width="12.625" style="3" customWidth="1"/>
    <col min="1282" max="1297" width="7.125" style="3" customWidth="1"/>
    <col min="1298" max="1299" width="9" style="3"/>
    <col min="1300" max="1302" width="7.125" style="3" customWidth="1"/>
    <col min="1303" max="1303" width="9.625" style="3" customWidth="1"/>
    <col min="1304" max="1536" width="9" style="3"/>
    <col min="1537" max="1537" width="12.625" style="3" customWidth="1"/>
    <col min="1538" max="1553" width="7.125" style="3" customWidth="1"/>
    <col min="1554" max="1555" width="9" style="3"/>
    <col min="1556" max="1558" width="7.125" style="3" customWidth="1"/>
    <col min="1559" max="1559" width="9.625" style="3" customWidth="1"/>
    <col min="1560" max="1792" width="9" style="3"/>
    <col min="1793" max="1793" width="12.625" style="3" customWidth="1"/>
    <col min="1794" max="1809" width="7.125" style="3" customWidth="1"/>
    <col min="1810" max="1811" width="9" style="3"/>
    <col min="1812" max="1814" width="7.125" style="3" customWidth="1"/>
    <col min="1815" max="1815" width="9.625" style="3" customWidth="1"/>
    <col min="1816" max="2048" width="9" style="3"/>
    <col min="2049" max="2049" width="12.625" style="3" customWidth="1"/>
    <col min="2050" max="2065" width="7.125" style="3" customWidth="1"/>
    <col min="2066" max="2067" width="9" style="3"/>
    <col min="2068" max="2070" width="7.125" style="3" customWidth="1"/>
    <col min="2071" max="2071" width="9.625" style="3" customWidth="1"/>
    <col min="2072" max="2304" width="9" style="3"/>
    <col min="2305" max="2305" width="12.625" style="3" customWidth="1"/>
    <col min="2306" max="2321" width="7.125" style="3" customWidth="1"/>
    <col min="2322" max="2323" width="9" style="3"/>
    <col min="2324" max="2326" width="7.125" style="3" customWidth="1"/>
    <col min="2327" max="2327" width="9.625" style="3" customWidth="1"/>
    <col min="2328" max="2560" width="9" style="3"/>
    <col min="2561" max="2561" width="12.625" style="3" customWidth="1"/>
    <col min="2562" max="2577" width="7.125" style="3" customWidth="1"/>
    <col min="2578" max="2579" width="9" style="3"/>
    <col min="2580" max="2582" width="7.125" style="3" customWidth="1"/>
    <col min="2583" max="2583" width="9.625" style="3" customWidth="1"/>
    <col min="2584" max="2816" width="9" style="3"/>
    <col min="2817" max="2817" width="12.625" style="3" customWidth="1"/>
    <col min="2818" max="2833" width="7.125" style="3" customWidth="1"/>
    <col min="2834" max="2835" width="9" style="3"/>
    <col min="2836" max="2838" width="7.125" style="3" customWidth="1"/>
    <col min="2839" max="2839" width="9.625" style="3" customWidth="1"/>
    <col min="2840" max="3072" width="9" style="3"/>
    <col min="3073" max="3073" width="12.625" style="3" customWidth="1"/>
    <col min="3074" max="3089" width="7.125" style="3" customWidth="1"/>
    <col min="3090" max="3091" width="9" style="3"/>
    <col min="3092" max="3094" width="7.125" style="3" customWidth="1"/>
    <col min="3095" max="3095" width="9.625" style="3" customWidth="1"/>
    <col min="3096" max="3328" width="9" style="3"/>
    <col min="3329" max="3329" width="12.625" style="3" customWidth="1"/>
    <col min="3330" max="3345" width="7.125" style="3" customWidth="1"/>
    <col min="3346" max="3347" width="9" style="3"/>
    <col min="3348" max="3350" width="7.125" style="3" customWidth="1"/>
    <col min="3351" max="3351" width="9.625" style="3" customWidth="1"/>
    <col min="3352" max="3584" width="9" style="3"/>
    <col min="3585" max="3585" width="12.625" style="3" customWidth="1"/>
    <col min="3586" max="3601" width="7.125" style="3" customWidth="1"/>
    <col min="3602" max="3603" width="9" style="3"/>
    <col min="3604" max="3606" width="7.125" style="3" customWidth="1"/>
    <col min="3607" max="3607" width="9.625" style="3" customWidth="1"/>
    <col min="3608" max="3840" width="9" style="3"/>
    <col min="3841" max="3841" width="12.625" style="3" customWidth="1"/>
    <col min="3842" max="3857" width="7.125" style="3" customWidth="1"/>
    <col min="3858" max="3859" width="9" style="3"/>
    <col min="3860" max="3862" width="7.125" style="3" customWidth="1"/>
    <col min="3863" max="3863" width="9.625" style="3" customWidth="1"/>
    <col min="3864" max="4096" width="9" style="3"/>
    <col min="4097" max="4097" width="12.625" style="3" customWidth="1"/>
    <col min="4098" max="4113" width="7.125" style="3" customWidth="1"/>
    <col min="4114" max="4115" width="9" style="3"/>
    <col min="4116" max="4118" width="7.125" style="3" customWidth="1"/>
    <col min="4119" max="4119" width="9.625" style="3" customWidth="1"/>
    <col min="4120" max="4352" width="9" style="3"/>
    <col min="4353" max="4353" width="12.625" style="3" customWidth="1"/>
    <col min="4354" max="4369" width="7.125" style="3" customWidth="1"/>
    <col min="4370" max="4371" width="9" style="3"/>
    <col min="4372" max="4374" width="7.125" style="3" customWidth="1"/>
    <col min="4375" max="4375" width="9.625" style="3" customWidth="1"/>
    <col min="4376" max="4608" width="9" style="3"/>
    <col min="4609" max="4609" width="12.625" style="3" customWidth="1"/>
    <col min="4610" max="4625" width="7.125" style="3" customWidth="1"/>
    <col min="4626" max="4627" width="9" style="3"/>
    <col min="4628" max="4630" width="7.125" style="3" customWidth="1"/>
    <col min="4631" max="4631" width="9.625" style="3" customWidth="1"/>
    <col min="4632" max="4864" width="9" style="3"/>
    <col min="4865" max="4865" width="12.625" style="3" customWidth="1"/>
    <col min="4866" max="4881" width="7.125" style="3" customWidth="1"/>
    <col min="4882" max="4883" width="9" style="3"/>
    <col min="4884" max="4886" width="7.125" style="3" customWidth="1"/>
    <col min="4887" max="4887" width="9.625" style="3" customWidth="1"/>
    <col min="4888" max="5120" width="9" style="3"/>
    <col min="5121" max="5121" width="12.625" style="3" customWidth="1"/>
    <col min="5122" max="5137" width="7.125" style="3" customWidth="1"/>
    <col min="5138" max="5139" width="9" style="3"/>
    <col min="5140" max="5142" width="7.125" style="3" customWidth="1"/>
    <col min="5143" max="5143" width="9.625" style="3" customWidth="1"/>
    <col min="5144" max="5376" width="9" style="3"/>
    <col min="5377" max="5377" width="12.625" style="3" customWidth="1"/>
    <col min="5378" max="5393" width="7.125" style="3" customWidth="1"/>
    <col min="5394" max="5395" width="9" style="3"/>
    <col min="5396" max="5398" width="7.125" style="3" customWidth="1"/>
    <col min="5399" max="5399" width="9.625" style="3" customWidth="1"/>
    <col min="5400" max="5632" width="9" style="3"/>
    <col min="5633" max="5633" width="12.625" style="3" customWidth="1"/>
    <col min="5634" max="5649" width="7.125" style="3" customWidth="1"/>
    <col min="5650" max="5651" width="9" style="3"/>
    <col min="5652" max="5654" width="7.125" style="3" customWidth="1"/>
    <col min="5655" max="5655" width="9.625" style="3" customWidth="1"/>
    <col min="5656" max="5888" width="9" style="3"/>
    <col min="5889" max="5889" width="12.625" style="3" customWidth="1"/>
    <col min="5890" max="5905" width="7.125" style="3" customWidth="1"/>
    <col min="5906" max="5907" width="9" style="3"/>
    <col min="5908" max="5910" width="7.125" style="3" customWidth="1"/>
    <col min="5911" max="5911" width="9.625" style="3" customWidth="1"/>
    <col min="5912" max="6144" width="9" style="3"/>
    <col min="6145" max="6145" width="12.625" style="3" customWidth="1"/>
    <col min="6146" max="6161" width="7.125" style="3" customWidth="1"/>
    <col min="6162" max="6163" width="9" style="3"/>
    <col min="6164" max="6166" width="7.125" style="3" customWidth="1"/>
    <col min="6167" max="6167" width="9.625" style="3" customWidth="1"/>
    <col min="6168" max="6400" width="9" style="3"/>
    <col min="6401" max="6401" width="12.625" style="3" customWidth="1"/>
    <col min="6402" max="6417" width="7.125" style="3" customWidth="1"/>
    <col min="6418" max="6419" width="9" style="3"/>
    <col min="6420" max="6422" width="7.125" style="3" customWidth="1"/>
    <col min="6423" max="6423" width="9.625" style="3" customWidth="1"/>
    <col min="6424" max="6656" width="9" style="3"/>
    <col min="6657" max="6657" width="12.625" style="3" customWidth="1"/>
    <col min="6658" max="6673" width="7.125" style="3" customWidth="1"/>
    <col min="6674" max="6675" width="9" style="3"/>
    <col min="6676" max="6678" width="7.125" style="3" customWidth="1"/>
    <col min="6679" max="6679" width="9.625" style="3" customWidth="1"/>
    <col min="6680" max="6912" width="9" style="3"/>
    <col min="6913" max="6913" width="12.625" style="3" customWidth="1"/>
    <col min="6914" max="6929" width="7.125" style="3" customWidth="1"/>
    <col min="6930" max="6931" width="9" style="3"/>
    <col min="6932" max="6934" width="7.125" style="3" customWidth="1"/>
    <col min="6935" max="6935" width="9.625" style="3" customWidth="1"/>
    <col min="6936" max="7168" width="9" style="3"/>
    <col min="7169" max="7169" width="12.625" style="3" customWidth="1"/>
    <col min="7170" max="7185" width="7.125" style="3" customWidth="1"/>
    <col min="7186" max="7187" width="9" style="3"/>
    <col min="7188" max="7190" width="7.125" style="3" customWidth="1"/>
    <col min="7191" max="7191" width="9.625" style="3" customWidth="1"/>
    <col min="7192" max="7424" width="9" style="3"/>
    <col min="7425" max="7425" width="12.625" style="3" customWidth="1"/>
    <col min="7426" max="7441" width="7.125" style="3" customWidth="1"/>
    <col min="7442" max="7443" width="9" style="3"/>
    <col min="7444" max="7446" width="7.125" style="3" customWidth="1"/>
    <col min="7447" max="7447" width="9.625" style="3" customWidth="1"/>
    <col min="7448" max="7680" width="9" style="3"/>
    <col min="7681" max="7681" width="12.625" style="3" customWidth="1"/>
    <col min="7682" max="7697" width="7.125" style="3" customWidth="1"/>
    <col min="7698" max="7699" width="9" style="3"/>
    <col min="7700" max="7702" width="7.125" style="3" customWidth="1"/>
    <col min="7703" max="7703" width="9.625" style="3" customWidth="1"/>
    <col min="7704" max="7936" width="9" style="3"/>
    <col min="7937" max="7937" width="12.625" style="3" customWidth="1"/>
    <col min="7938" max="7953" width="7.125" style="3" customWidth="1"/>
    <col min="7954" max="7955" width="9" style="3"/>
    <col min="7956" max="7958" width="7.125" style="3" customWidth="1"/>
    <col min="7959" max="7959" width="9.625" style="3" customWidth="1"/>
    <col min="7960" max="8192" width="9" style="3"/>
    <col min="8193" max="8193" width="12.625" style="3" customWidth="1"/>
    <col min="8194" max="8209" width="7.125" style="3" customWidth="1"/>
    <col min="8210" max="8211" width="9" style="3"/>
    <col min="8212" max="8214" width="7.125" style="3" customWidth="1"/>
    <col min="8215" max="8215" width="9.625" style="3" customWidth="1"/>
    <col min="8216" max="8448" width="9" style="3"/>
    <col min="8449" max="8449" width="12.625" style="3" customWidth="1"/>
    <col min="8450" max="8465" width="7.125" style="3" customWidth="1"/>
    <col min="8466" max="8467" width="9" style="3"/>
    <col min="8468" max="8470" width="7.125" style="3" customWidth="1"/>
    <col min="8471" max="8471" width="9.625" style="3" customWidth="1"/>
    <col min="8472" max="8704" width="9" style="3"/>
    <col min="8705" max="8705" width="12.625" style="3" customWidth="1"/>
    <col min="8706" max="8721" width="7.125" style="3" customWidth="1"/>
    <col min="8722" max="8723" width="9" style="3"/>
    <col min="8724" max="8726" width="7.125" style="3" customWidth="1"/>
    <col min="8727" max="8727" width="9.625" style="3" customWidth="1"/>
    <col min="8728" max="8960" width="9" style="3"/>
    <col min="8961" max="8961" width="12.625" style="3" customWidth="1"/>
    <col min="8962" max="8977" width="7.125" style="3" customWidth="1"/>
    <col min="8978" max="8979" width="9" style="3"/>
    <col min="8980" max="8982" width="7.125" style="3" customWidth="1"/>
    <col min="8983" max="8983" width="9.625" style="3" customWidth="1"/>
    <col min="8984" max="9216" width="9" style="3"/>
    <col min="9217" max="9217" width="12.625" style="3" customWidth="1"/>
    <col min="9218" max="9233" width="7.125" style="3" customWidth="1"/>
    <col min="9234" max="9235" width="9" style="3"/>
    <col min="9236" max="9238" width="7.125" style="3" customWidth="1"/>
    <col min="9239" max="9239" width="9.625" style="3" customWidth="1"/>
    <col min="9240" max="9472" width="9" style="3"/>
    <col min="9473" max="9473" width="12.625" style="3" customWidth="1"/>
    <col min="9474" max="9489" width="7.125" style="3" customWidth="1"/>
    <col min="9490" max="9491" width="9" style="3"/>
    <col min="9492" max="9494" width="7.125" style="3" customWidth="1"/>
    <col min="9495" max="9495" width="9.625" style="3" customWidth="1"/>
    <col min="9496" max="9728" width="9" style="3"/>
    <col min="9729" max="9729" width="12.625" style="3" customWidth="1"/>
    <col min="9730" max="9745" width="7.125" style="3" customWidth="1"/>
    <col min="9746" max="9747" width="9" style="3"/>
    <col min="9748" max="9750" width="7.125" style="3" customWidth="1"/>
    <col min="9751" max="9751" width="9.625" style="3" customWidth="1"/>
    <col min="9752" max="9984" width="9" style="3"/>
    <col min="9985" max="9985" width="12.625" style="3" customWidth="1"/>
    <col min="9986" max="10001" width="7.125" style="3" customWidth="1"/>
    <col min="10002" max="10003" width="9" style="3"/>
    <col min="10004" max="10006" width="7.125" style="3" customWidth="1"/>
    <col min="10007" max="10007" width="9.625" style="3" customWidth="1"/>
    <col min="10008" max="10240" width="9" style="3"/>
    <col min="10241" max="10241" width="12.625" style="3" customWidth="1"/>
    <col min="10242" max="10257" width="7.125" style="3" customWidth="1"/>
    <col min="10258" max="10259" width="9" style="3"/>
    <col min="10260" max="10262" width="7.125" style="3" customWidth="1"/>
    <col min="10263" max="10263" width="9.625" style="3" customWidth="1"/>
    <col min="10264" max="10496" width="9" style="3"/>
    <col min="10497" max="10497" width="12.625" style="3" customWidth="1"/>
    <col min="10498" max="10513" width="7.125" style="3" customWidth="1"/>
    <col min="10514" max="10515" width="9" style="3"/>
    <col min="10516" max="10518" width="7.125" style="3" customWidth="1"/>
    <col min="10519" max="10519" width="9.625" style="3" customWidth="1"/>
    <col min="10520" max="10752" width="9" style="3"/>
    <col min="10753" max="10753" width="12.625" style="3" customWidth="1"/>
    <col min="10754" max="10769" width="7.125" style="3" customWidth="1"/>
    <col min="10770" max="10771" width="9" style="3"/>
    <col min="10772" max="10774" width="7.125" style="3" customWidth="1"/>
    <col min="10775" max="10775" width="9.625" style="3" customWidth="1"/>
    <col min="10776" max="11008" width="9" style="3"/>
    <col min="11009" max="11009" width="12.625" style="3" customWidth="1"/>
    <col min="11010" max="11025" width="7.125" style="3" customWidth="1"/>
    <col min="11026" max="11027" width="9" style="3"/>
    <col min="11028" max="11030" width="7.125" style="3" customWidth="1"/>
    <col min="11031" max="11031" width="9.625" style="3" customWidth="1"/>
    <col min="11032" max="11264" width="9" style="3"/>
    <col min="11265" max="11265" width="12.625" style="3" customWidth="1"/>
    <col min="11266" max="11281" width="7.125" style="3" customWidth="1"/>
    <col min="11282" max="11283" width="9" style="3"/>
    <col min="11284" max="11286" width="7.125" style="3" customWidth="1"/>
    <col min="11287" max="11287" width="9.625" style="3" customWidth="1"/>
    <col min="11288" max="11520" width="9" style="3"/>
    <col min="11521" max="11521" width="12.625" style="3" customWidth="1"/>
    <col min="11522" max="11537" width="7.125" style="3" customWidth="1"/>
    <col min="11538" max="11539" width="9" style="3"/>
    <col min="11540" max="11542" width="7.125" style="3" customWidth="1"/>
    <col min="11543" max="11543" width="9.625" style="3" customWidth="1"/>
    <col min="11544" max="11776" width="9" style="3"/>
    <col min="11777" max="11777" width="12.625" style="3" customWidth="1"/>
    <col min="11778" max="11793" width="7.125" style="3" customWidth="1"/>
    <col min="11794" max="11795" width="9" style="3"/>
    <col min="11796" max="11798" width="7.125" style="3" customWidth="1"/>
    <col min="11799" max="11799" width="9.625" style="3" customWidth="1"/>
    <col min="11800" max="12032" width="9" style="3"/>
    <col min="12033" max="12033" width="12.625" style="3" customWidth="1"/>
    <col min="12034" max="12049" width="7.125" style="3" customWidth="1"/>
    <col min="12050" max="12051" width="9" style="3"/>
    <col min="12052" max="12054" width="7.125" style="3" customWidth="1"/>
    <col min="12055" max="12055" width="9.625" style="3" customWidth="1"/>
    <col min="12056" max="12288" width="9" style="3"/>
    <col min="12289" max="12289" width="12.625" style="3" customWidth="1"/>
    <col min="12290" max="12305" width="7.125" style="3" customWidth="1"/>
    <col min="12306" max="12307" width="9" style="3"/>
    <col min="12308" max="12310" width="7.125" style="3" customWidth="1"/>
    <col min="12311" max="12311" width="9.625" style="3" customWidth="1"/>
    <col min="12312" max="12544" width="9" style="3"/>
    <col min="12545" max="12545" width="12.625" style="3" customWidth="1"/>
    <col min="12546" max="12561" width="7.125" style="3" customWidth="1"/>
    <col min="12562" max="12563" width="9" style="3"/>
    <col min="12564" max="12566" width="7.125" style="3" customWidth="1"/>
    <col min="12567" max="12567" width="9.625" style="3" customWidth="1"/>
    <col min="12568" max="12800" width="9" style="3"/>
    <col min="12801" max="12801" width="12.625" style="3" customWidth="1"/>
    <col min="12802" max="12817" width="7.125" style="3" customWidth="1"/>
    <col min="12818" max="12819" width="9" style="3"/>
    <col min="12820" max="12822" width="7.125" style="3" customWidth="1"/>
    <col min="12823" max="12823" width="9.625" style="3" customWidth="1"/>
    <col min="12824" max="13056" width="9" style="3"/>
    <col min="13057" max="13057" width="12.625" style="3" customWidth="1"/>
    <col min="13058" max="13073" width="7.125" style="3" customWidth="1"/>
    <col min="13074" max="13075" width="9" style="3"/>
    <col min="13076" max="13078" width="7.125" style="3" customWidth="1"/>
    <col min="13079" max="13079" width="9.625" style="3" customWidth="1"/>
    <col min="13080" max="13312" width="9" style="3"/>
    <col min="13313" max="13313" width="12.625" style="3" customWidth="1"/>
    <col min="13314" max="13329" width="7.125" style="3" customWidth="1"/>
    <col min="13330" max="13331" width="9" style="3"/>
    <col min="13332" max="13334" width="7.125" style="3" customWidth="1"/>
    <col min="13335" max="13335" width="9.625" style="3" customWidth="1"/>
    <col min="13336" max="13568" width="9" style="3"/>
    <col min="13569" max="13569" width="12.625" style="3" customWidth="1"/>
    <col min="13570" max="13585" width="7.125" style="3" customWidth="1"/>
    <col min="13586" max="13587" width="9" style="3"/>
    <col min="13588" max="13590" width="7.125" style="3" customWidth="1"/>
    <col min="13591" max="13591" width="9.625" style="3" customWidth="1"/>
    <col min="13592" max="13824" width="9" style="3"/>
    <col min="13825" max="13825" width="12.625" style="3" customWidth="1"/>
    <col min="13826" max="13841" width="7.125" style="3" customWidth="1"/>
    <col min="13842" max="13843" width="9" style="3"/>
    <col min="13844" max="13846" width="7.125" style="3" customWidth="1"/>
    <col min="13847" max="13847" width="9.625" style="3" customWidth="1"/>
    <col min="13848" max="14080" width="9" style="3"/>
    <col min="14081" max="14081" width="12.625" style="3" customWidth="1"/>
    <col min="14082" max="14097" width="7.125" style="3" customWidth="1"/>
    <col min="14098" max="14099" width="9" style="3"/>
    <col min="14100" max="14102" width="7.125" style="3" customWidth="1"/>
    <col min="14103" max="14103" width="9.625" style="3" customWidth="1"/>
    <col min="14104" max="14336" width="9" style="3"/>
    <col min="14337" max="14337" width="12.625" style="3" customWidth="1"/>
    <col min="14338" max="14353" width="7.125" style="3" customWidth="1"/>
    <col min="14354" max="14355" width="9" style="3"/>
    <col min="14356" max="14358" width="7.125" style="3" customWidth="1"/>
    <col min="14359" max="14359" width="9.625" style="3" customWidth="1"/>
    <col min="14360" max="14592" width="9" style="3"/>
    <col min="14593" max="14593" width="12.625" style="3" customWidth="1"/>
    <col min="14594" max="14609" width="7.125" style="3" customWidth="1"/>
    <col min="14610" max="14611" width="9" style="3"/>
    <col min="14612" max="14614" width="7.125" style="3" customWidth="1"/>
    <col min="14615" max="14615" width="9.625" style="3" customWidth="1"/>
    <col min="14616" max="14848" width="9" style="3"/>
    <col min="14849" max="14849" width="12.625" style="3" customWidth="1"/>
    <col min="14850" max="14865" width="7.125" style="3" customWidth="1"/>
    <col min="14866" max="14867" width="9" style="3"/>
    <col min="14868" max="14870" width="7.125" style="3" customWidth="1"/>
    <col min="14871" max="14871" width="9.625" style="3" customWidth="1"/>
    <col min="14872" max="15104" width="9" style="3"/>
    <col min="15105" max="15105" width="12.625" style="3" customWidth="1"/>
    <col min="15106" max="15121" width="7.125" style="3" customWidth="1"/>
    <col min="15122" max="15123" width="9" style="3"/>
    <col min="15124" max="15126" width="7.125" style="3" customWidth="1"/>
    <col min="15127" max="15127" width="9.625" style="3" customWidth="1"/>
    <col min="15128" max="15360" width="9" style="3"/>
    <col min="15361" max="15361" width="12.625" style="3" customWidth="1"/>
    <col min="15362" max="15377" width="7.125" style="3" customWidth="1"/>
    <col min="15378" max="15379" width="9" style="3"/>
    <col min="15380" max="15382" width="7.125" style="3" customWidth="1"/>
    <col min="15383" max="15383" width="9.625" style="3" customWidth="1"/>
    <col min="15384" max="15616" width="9" style="3"/>
    <col min="15617" max="15617" width="12.625" style="3" customWidth="1"/>
    <col min="15618" max="15633" width="7.125" style="3" customWidth="1"/>
    <col min="15634" max="15635" width="9" style="3"/>
    <col min="15636" max="15638" width="7.125" style="3" customWidth="1"/>
    <col min="15639" max="15639" width="9.625" style="3" customWidth="1"/>
    <col min="15640" max="15872" width="9" style="3"/>
    <col min="15873" max="15873" width="12.625" style="3" customWidth="1"/>
    <col min="15874" max="15889" width="7.125" style="3" customWidth="1"/>
    <col min="15890" max="15891" width="9" style="3"/>
    <col min="15892" max="15894" width="7.125" style="3" customWidth="1"/>
    <col min="15895" max="15895" width="9.625" style="3" customWidth="1"/>
    <col min="15896" max="16128" width="9" style="3"/>
    <col min="16129" max="16129" width="12.625" style="3" customWidth="1"/>
    <col min="16130" max="16145" width="7.125" style="3" customWidth="1"/>
    <col min="16146" max="16147" width="9" style="3"/>
    <col min="16148" max="16150" width="7.125" style="3" customWidth="1"/>
    <col min="16151" max="16151" width="9.625" style="3" customWidth="1"/>
    <col min="16152" max="16384" width="9" style="3"/>
  </cols>
  <sheetData>
    <row r="1" spans="1:25" s="2" customFormat="1" ht="15" customHeight="1" x14ac:dyDescent="0.15">
      <c r="A1" s="1" t="s">
        <v>231</v>
      </c>
    </row>
    <row r="2" spans="1:25" s="10" customFormat="1" ht="15" customHeight="1" thickBot="1" x14ac:dyDescent="0.2"/>
    <row r="3" spans="1:25" ht="18" customHeight="1" x14ac:dyDescent="0.15">
      <c r="A3" s="192" t="s">
        <v>49</v>
      </c>
      <c r="B3" s="188" t="s">
        <v>74</v>
      </c>
      <c r="C3" s="189"/>
      <c r="D3" s="189"/>
      <c r="E3" s="189"/>
      <c r="F3" s="189"/>
      <c r="G3" s="189"/>
      <c r="H3" s="188" t="s">
        <v>75</v>
      </c>
      <c r="I3" s="189"/>
      <c r="J3" s="189"/>
      <c r="K3" s="189"/>
      <c r="L3" s="189"/>
      <c r="M3" s="188" t="s">
        <v>76</v>
      </c>
      <c r="N3" s="189"/>
      <c r="O3" s="189"/>
      <c r="P3" s="189"/>
      <c r="Q3" s="194" t="s">
        <v>77</v>
      </c>
      <c r="R3" s="196" t="s">
        <v>78</v>
      </c>
      <c r="S3" s="197"/>
      <c r="T3" s="198"/>
      <c r="U3" s="188" t="s">
        <v>79</v>
      </c>
      <c r="V3" s="189"/>
      <c r="W3" s="190" t="s">
        <v>80</v>
      </c>
    </row>
    <row r="4" spans="1:25" ht="22.5" customHeight="1" x14ac:dyDescent="0.15">
      <c r="A4" s="193"/>
      <c r="B4" s="85" t="s">
        <v>81</v>
      </c>
      <c r="C4" s="11" t="s">
        <v>82</v>
      </c>
      <c r="D4" s="11" t="s">
        <v>83</v>
      </c>
      <c r="E4" s="11" t="s">
        <v>84</v>
      </c>
      <c r="F4" s="11" t="s">
        <v>85</v>
      </c>
      <c r="G4" s="11" t="s">
        <v>43</v>
      </c>
      <c r="H4" s="85" t="s">
        <v>81</v>
      </c>
      <c r="I4" s="11" t="s">
        <v>86</v>
      </c>
      <c r="J4" s="11" t="s">
        <v>87</v>
      </c>
      <c r="K4" s="85" t="s">
        <v>88</v>
      </c>
      <c r="L4" s="11" t="s">
        <v>202</v>
      </c>
      <c r="M4" s="85" t="s">
        <v>81</v>
      </c>
      <c r="N4" s="11" t="s">
        <v>89</v>
      </c>
      <c r="O4" s="11" t="s">
        <v>90</v>
      </c>
      <c r="P4" s="11" t="s">
        <v>91</v>
      </c>
      <c r="Q4" s="195"/>
      <c r="R4" s="46" t="s">
        <v>92</v>
      </c>
      <c r="S4" s="46" t="s">
        <v>93</v>
      </c>
      <c r="T4" s="47" t="s">
        <v>94</v>
      </c>
      <c r="U4" s="11" t="s">
        <v>51</v>
      </c>
      <c r="V4" s="11" t="s">
        <v>95</v>
      </c>
      <c r="W4" s="191"/>
      <c r="X4" s="51"/>
      <c r="Y4" s="51"/>
    </row>
    <row r="5" spans="1:25" ht="21" customHeight="1" x14ac:dyDescent="0.15">
      <c r="A5" s="33" t="s">
        <v>174</v>
      </c>
      <c r="B5" s="98">
        <v>124</v>
      </c>
      <c r="C5" s="98">
        <v>65</v>
      </c>
      <c r="D5" s="98">
        <v>6</v>
      </c>
      <c r="E5" s="98">
        <v>9</v>
      </c>
      <c r="F5" s="101">
        <v>0</v>
      </c>
      <c r="G5" s="98">
        <v>44</v>
      </c>
      <c r="H5" s="98">
        <v>121</v>
      </c>
      <c r="I5" s="98">
        <v>39</v>
      </c>
      <c r="J5" s="98">
        <v>4</v>
      </c>
      <c r="K5" s="98">
        <v>38</v>
      </c>
      <c r="L5" s="98">
        <v>40</v>
      </c>
      <c r="M5" s="98">
        <v>80</v>
      </c>
      <c r="N5" s="98">
        <v>16</v>
      </c>
      <c r="O5" s="98">
        <v>3</v>
      </c>
      <c r="P5" s="98">
        <v>61</v>
      </c>
      <c r="Q5" s="98">
        <v>165</v>
      </c>
      <c r="R5" s="98">
        <v>2975</v>
      </c>
      <c r="S5" s="98">
        <v>277</v>
      </c>
      <c r="T5" s="98">
        <v>54</v>
      </c>
      <c r="U5" s="98">
        <v>9</v>
      </c>
      <c r="V5" s="98">
        <v>22</v>
      </c>
      <c r="W5" s="135">
        <v>119350</v>
      </c>
      <c r="X5" s="51"/>
      <c r="Y5" s="51"/>
    </row>
    <row r="6" spans="1:25" ht="21" customHeight="1" x14ac:dyDescent="0.15">
      <c r="A6" s="15" t="s">
        <v>203</v>
      </c>
      <c r="B6" s="98">
        <v>83</v>
      </c>
      <c r="C6" s="98">
        <v>48</v>
      </c>
      <c r="D6" s="98">
        <v>4</v>
      </c>
      <c r="E6" s="98">
        <v>5</v>
      </c>
      <c r="F6" s="101">
        <v>0</v>
      </c>
      <c r="G6" s="98">
        <v>26</v>
      </c>
      <c r="H6" s="98">
        <v>57</v>
      </c>
      <c r="I6" s="98">
        <v>8</v>
      </c>
      <c r="J6" s="98">
        <v>5</v>
      </c>
      <c r="K6" s="98">
        <v>10</v>
      </c>
      <c r="L6" s="98">
        <v>34</v>
      </c>
      <c r="M6" s="98">
        <v>29</v>
      </c>
      <c r="N6" s="98">
        <v>4</v>
      </c>
      <c r="O6" s="98">
        <v>4</v>
      </c>
      <c r="P6" s="98">
        <v>21</v>
      </c>
      <c r="Q6" s="98">
        <v>70</v>
      </c>
      <c r="R6" s="98">
        <v>1049</v>
      </c>
      <c r="S6" s="98">
        <v>262</v>
      </c>
      <c r="T6" s="98">
        <v>3</v>
      </c>
      <c r="U6" s="98">
        <v>2</v>
      </c>
      <c r="V6" s="98">
        <v>16</v>
      </c>
      <c r="W6" s="135">
        <v>71029</v>
      </c>
      <c r="X6" s="51"/>
      <c r="Y6" s="51"/>
    </row>
    <row r="7" spans="1:25" ht="21" customHeight="1" x14ac:dyDescent="0.15">
      <c r="A7" s="15" t="s">
        <v>204</v>
      </c>
      <c r="B7" s="98">
        <v>107</v>
      </c>
      <c r="C7" s="98">
        <v>56</v>
      </c>
      <c r="D7" s="98">
        <v>8</v>
      </c>
      <c r="E7" s="98">
        <v>13</v>
      </c>
      <c r="F7" s="101">
        <v>0</v>
      </c>
      <c r="G7" s="98">
        <v>30</v>
      </c>
      <c r="H7" s="98">
        <v>116</v>
      </c>
      <c r="I7" s="98">
        <v>33</v>
      </c>
      <c r="J7" s="98">
        <v>8</v>
      </c>
      <c r="K7" s="98">
        <v>24</v>
      </c>
      <c r="L7" s="98">
        <v>51</v>
      </c>
      <c r="M7" s="98">
        <v>59</v>
      </c>
      <c r="N7" s="98">
        <v>18</v>
      </c>
      <c r="O7" s="98">
        <v>5</v>
      </c>
      <c r="P7" s="98">
        <v>36</v>
      </c>
      <c r="Q7" s="98">
        <v>153</v>
      </c>
      <c r="R7" s="98">
        <v>2964</v>
      </c>
      <c r="S7" s="98">
        <v>617</v>
      </c>
      <c r="T7" s="98">
        <v>42</v>
      </c>
      <c r="U7" s="98">
        <v>3</v>
      </c>
      <c r="V7" s="98">
        <v>24</v>
      </c>
      <c r="W7" s="135">
        <v>172530</v>
      </c>
      <c r="X7" s="51"/>
      <c r="Y7" s="51"/>
    </row>
    <row r="8" spans="1:25" ht="21" customHeight="1" x14ac:dyDescent="0.15">
      <c r="A8" s="15" t="s">
        <v>205</v>
      </c>
      <c r="B8" s="98">
        <v>85</v>
      </c>
      <c r="C8" s="98">
        <v>47</v>
      </c>
      <c r="D8" s="98">
        <v>2</v>
      </c>
      <c r="E8" s="98">
        <v>7</v>
      </c>
      <c r="F8" s="101" t="s">
        <v>105</v>
      </c>
      <c r="G8" s="98">
        <v>29</v>
      </c>
      <c r="H8" s="98">
        <v>76</v>
      </c>
      <c r="I8" s="98">
        <v>17</v>
      </c>
      <c r="J8" s="98">
        <v>2</v>
      </c>
      <c r="K8" s="98">
        <v>21</v>
      </c>
      <c r="L8" s="98">
        <v>36</v>
      </c>
      <c r="M8" s="98">
        <v>54</v>
      </c>
      <c r="N8" s="98">
        <v>14</v>
      </c>
      <c r="O8" s="98">
        <v>0</v>
      </c>
      <c r="P8" s="98">
        <v>40</v>
      </c>
      <c r="Q8" s="98">
        <v>89</v>
      </c>
      <c r="R8" s="98">
        <v>1833</v>
      </c>
      <c r="S8" s="98">
        <v>142</v>
      </c>
      <c r="T8" s="98">
        <v>0</v>
      </c>
      <c r="U8" s="98">
        <v>1</v>
      </c>
      <c r="V8" s="98">
        <v>12</v>
      </c>
      <c r="W8" s="135">
        <v>103505</v>
      </c>
      <c r="X8" s="51"/>
      <c r="Y8" s="51"/>
    </row>
    <row r="9" spans="1:25" s="9" customFormat="1" ht="21" customHeight="1" x14ac:dyDescent="0.15">
      <c r="A9" s="40" t="s">
        <v>206</v>
      </c>
      <c r="B9" s="100">
        <v>71</v>
      </c>
      <c r="C9" s="100">
        <v>45</v>
      </c>
      <c r="D9" s="100">
        <v>5</v>
      </c>
      <c r="E9" s="100">
        <v>4</v>
      </c>
      <c r="F9" s="152" t="s">
        <v>105</v>
      </c>
      <c r="G9" s="100">
        <v>17</v>
      </c>
      <c r="H9" s="100">
        <v>74</v>
      </c>
      <c r="I9" s="100">
        <v>19</v>
      </c>
      <c r="J9" s="100">
        <v>6</v>
      </c>
      <c r="K9" s="100">
        <v>18</v>
      </c>
      <c r="L9" s="100">
        <v>31</v>
      </c>
      <c r="M9" s="100">
        <v>58</v>
      </c>
      <c r="N9" s="100">
        <v>13</v>
      </c>
      <c r="O9" s="100">
        <v>7</v>
      </c>
      <c r="P9" s="100">
        <v>38</v>
      </c>
      <c r="Q9" s="100">
        <v>109</v>
      </c>
      <c r="R9" s="100">
        <v>2192</v>
      </c>
      <c r="S9" s="100">
        <v>78</v>
      </c>
      <c r="T9" s="100">
        <v>9</v>
      </c>
      <c r="U9" s="100">
        <v>2</v>
      </c>
      <c r="V9" s="100">
        <v>18</v>
      </c>
      <c r="W9" s="156">
        <v>142696</v>
      </c>
      <c r="X9" s="64"/>
      <c r="Y9" s="64"/>
    </row>
    <row r="10" spans="1:25" ht="18" customHeight="1" x14ac:dyDescent="0.15">
      <c r="A10" s="48"/>
      <c r="B10" s="123"/>
      <c r="C10" s="123"/>
      <c r="D10" s="123"/>
      <c r="E10" s="123"/>
      <c r="F10" s="123"/>
      <c r="G10" s="123"/>
      <c r="H10" s="98"/>
      <c r="I10" s="123"/>
      <c r="J10" s="123"/>
      <c r="K10" s="123"/>
      <c r="L10" s="123"/>
      <c r="M10" s="98"/>
      <c r="N10" s="123"/>
      <c r="O10" s="123"/>
      <c r="P10" s="123"/>
      <c r="Q10" s="123"/>
      <c r="R10" s="123"/>
      <c r="S10" s="123"/>
      <c r="T10" s="123"/>
      <c r="U10" s="123"/>
      <c r="V10" s="123"/>
      <c r="W10" s="136"/>
      <c r="X10" s="51"/>
      <c r="Y10" s="51"/>
    </row>
    <row r="11" spans="1:25" ht="21" customHeight="1" x14ac:dyDescent="0.15">
      <c r="A11" s="15" t="s">
        <v>177</v>
      </c>
      <c r="B11" s="137">
        <v>9</v>
      </c>
      <c r="C11" s="137">
        <v>5</v>
      </c>
      <c r="D11" s="101" t="s">
        <v>105</v>
      </c>
      <c r="E11" s="137">
        <v>1</v>
      </c>
      <c r="F11" s="101" t="s">
        <v>105</v>
      </c>
      <c r="G11" s="137">
        <v>3</v>
      </c>
      <c r="H11" s="137">
        <v>14</v>
      </c>
      <c r="I11" s="137">
        <v>3</v>
      </c>
      <c r="J11" s="101" t="s">
        <v>105</v>
      </c>
      <c r="K11" s="137">
        <v>5</v>
      </c>
      <c r="L11" s="137">
        <v>6</v>
      </c>
      <c r="M11" s="101">
        <v>18</v>
      </c>
      <c r="N11" s="137">
        <v>3</v>
      </c>
      <c r="O11" s="101" t="s">
        <v>105</v>
      </c>
      <c r="P11" s="137">
        <v>15</v>
      </c>
      <c r="Q11" s="123">
        <v>25</v>
      </c>
      <c r="R11" s="123">
        <v>340</v>
      </c>
      <c r="S11" s="123">
        <v>25</v>
      </c>
      <c r="T11" s="101" t="s">
        <v>105</v>
      </c>
      <c r="U11" s="101" t="s">
        <v>105</v>
      </c>
      <c r="V11" s="123">
        <v>7</v>
      </c>
      <c r="W11" s="136">
        <v>16253</v>
      </c>
      <c r="X11" s="51"/>
      <c r="Y11" s="51"/>
    </row>
    <row r="12" spans="1:25" ht="21" customHeight="1" x14ac:dyDescent="0.15">
      <c r="A12" s="14" t="s">
        <v>207</v>
      </c>
      <c r="B12" s="137">
        <v>12</v>
      </c>
      <c r="C12" s="137">
        <v>6</v>
      </c>
      <c r="D12" s="137">
        <v>2</v>
      </c>
      <c r="E12" s="137">
        <v>1</v>
      </c>
      <c r="F12" s="101" t="s">
        <v>105</v>
      </c>
      <c r="G12" s="137">
        <v>3</v>
      </c>
      <c r="H12" s="137">
        <v>6</v>
      </c>
      <c r="I12" s="101" t="s">
        <v>105</v>
      </c>
      <c r="J12" s="137">
        <v>1</v>
      </c>
      <c r="K12" s="137">
        <v>2</v>
      </c>
      <c r="L12" s="137">
        <v>3</v>
      </c>
      <c r="M12" s="101">
        <v>4</v>
      </c>
      <c r="N12" s="137">
        <v>1</v>
      </c>
      <c r="O12" s="137">
        <v>1</v>
      </c>
      <c r="P12" s="137">
        <v>2</v>
      </c>
      <c r="Q12" s="101">
        <v>8</v>
      </c>
      <c r="R12" s="101">
        <v>140</v>
      </c>
      <c r="S12" s="101" t="s">
        <v>105</v>
      </c>
      <c r="T12" s="101">
        <v>2</v>
      </c>
      <c r="U12" s="101" t="s">
        <v>105</v>
      </c>
      <c r="V12" s="101">
        <v>1</v>
      </c>
      <c r="W12" s="138">
        <v>12188</v>
      </c>
      <c r="X12" s="51"/>
      <c r="Y12" s="51"/>
    </row>
    <row r="13" spans="1:25" ht="21" customHeight="1" x14ac:dyDescent="0.15">
      <c r="A13" s="14" t="s">
        <v>55</v>
      </c>
      <c r="B13" s="137">
        <v>5</v>
      </c>
      <c r="C13" s="137">
        <v>2</v>
      </c>
      <c r="D13" s="137">
        <v>1</v>
      </c>
      <c r="E13" s="101" t="s">
        <v>105</v>
      </c>
      <c r="F13" s="101" t="s">
        <v>105</v>
      </c>
      <c r="G13" s="137">
        <v>2</v>
      </c>
      <c r="H13" s="137">
        <v>2</v>
      </c>
      <c r="I13" s="137">
        <v>1</v>
      </c>
      <c r="J13" s="101" t="s">
        <v>105</v>
      </c>
      <c r="K13" s="137">
        <v>1</v>
      </c>
      <c r="L13" s="101" t="s">
        <v>105</v>
      </c>
      <c r="M13" s="101">
        <v>4</v>
      </c>
      <c r="N13" s="137">
        <v>1</v>
      </c>
      <c r="O13" s="101" t="s">
        <v>105</v>
      </c>
      <c r="P13" s="137">
        <v>3</v>
      </c>
      <c r="Q13" s="101">
        <v>6</v>
      </c>
      <c r="R13" s="101">
        <v>176</v>
      </c>
      <c r="S13" s="101" t="s">
        <v>105</v>
      </c>
      <c r="T13" s="101">
        <v>1</v>
      </c>
      <c r="U13" s="101" t="s">
        <v>105</v>
      </c>
      <c r="V13" s="101" t="s">
        <v>105</v>
      </c>
      <c r="W13" s="138">
        <v>12659</v>
      </c>
      <c r="X13" s="51"/>
      <c r="Y13" s="51"/>
    </row>
    <row r="14" spans="1:25" ht="21" customHeight="1" x14ac:dyDescent="0.15">
      <c r="A14" s="14" t="s">
        <v>56</v>
      </c>
      <c r="B14" s="137">
        <v>7</v>
      </c>
      <c r="C14" s="137">
        <v>5</v>
      </c>
      <c r="D14" s="137">
        <v>1</v>
      </c>
      <c r="E14" s="101" t="s">
        <v>105</v>
      </c>
      <c r="F14" s="101" t="s">
        <v>105</v>
      </c>
      <c r="G14" s="137">
        <v>1</v>
      </c>
      <c r="H14" s="137">
        <v>11</v>
      </c>
      <c r="I14" s="137">
        <v>5</v>
      </c>
      <c r="J14" s="137">
        <v>1</v>
      </c>
      <c r="K14" s="137">
        <v>3</v>
      </c>
      <c r="L14" s="137">
        <v>2</v>
      </c>
      <c r="M14" s="101">
        <v>4</v>
      </c>
      <c r="N14" s="137">
        <v>3</v>
      </c>
      <c r="O14" s="137">
        <v>1</v>
      </c>
      <c r="P14" s="137"/>
      <c r="Q14" s="101">
        <v>9</v>
      </c>
      <c r="R14" s="101">
        <v>609</v>
      </c>
      <c r="S14" s="101">
        <v>14</v>
      </c>
      <c r="T14" s="101">
        <v>6</v>
      </c>
      <c r="U14" s="101" t="s">
        <v>105</v>
      </c>
      <c r="V14" s="101">
        <v>2</v>
      </c>
      <c r="W14" s="138">
        <v>32962</v>
      </c>
      <c r="X14" s="51"/>
      <c r="Y14" s="51"/>
    </row>
    <row r="15" spans="1:25" ht="21" customHeight="1" x14ac:dyDescent="0.15">
      <c r="A15" s="14" t="s">
        <v>57</v>
      </c>
      <c r="B15" s="137">
        <v>2</v>
      </c>
      <c r="C15" s="101" t="s">
        <v>105</v>
      </c>
      <c r="D15" s="101" t="s">
        <v>105</v>
      </c>
      <c r="E15" s="101" t="s">
        <v>105</v>
      </c>
      <c r="F15" s="101" t="s">
        <v>105</v>
      </c>
      <c r="G15" s="137">
        <v>2</v>
      </c>
      <c r="H15" s="101" t="s">
        <v>105</v>
      </c>
      <c r="I15" s="101" t="s">
        <v>105</v>
      </c>
      <c r="J15" s="101" t="s">
        <v>105</v>
      </c>
      <c r="K15" s="101" t="s">
        <v>105</v>
      </c>
      <c r="L15" s="101" t="s">
        <v>105</v>
      </c>
      <c r="M15" s="101" t="s">
        <v>105</v>
      </c>
      <c r="N15" s="101" t="s">
        <v>105</v>
      </c>
      <c r="O15" s="101" t="s">
        <v>105</v>
      </c>
      <c r="P15" s="101" t="s">
        <v>105</v>
      </c>
      <c r="Q15" s="101" t="s">
        <v>105</v>
      </c>
      <c r="R15" s="101" t="s">
        <v>105</v>
      </c>
      <c r="S15" s="101" t="s">
        <v>105</v>
      </c>
      <c r="T15" s="101" t="s">
        <v>105</v>
      </c>
      <c r="U15" s="101" t="s">
        <v>105</v>
      </c>
      <c r="V15" s="101" t="s">
        <v>105</v>
      </c>
      <c r="W15" s="138">
        <v>1</v>
      </c>
      <c r="X15" s="51"/>
      <c r="Y15" s="51"/>
    </row>
    <row r="16" spans="1:25" ht="21" customHeight="1" x14ac:dyDescent="0.15">
      <c r="A16" s="14" t="s">
        <v>58</v>
      </c>
      <c r="B16" s="137">
        <v>4</v>
      </c>
      <c r="C16" s="137">
        <v>2</v>
      </c>
      <c r="D16" s="137">
        <v>1</v>
      </c>
      <c r="E16" s="137">
        <v>1</v>
      </c>
      <c r="F16" s="101" t="s">
        <v>105</v>
      </c>
      <c r="G16" s="101" t="s">
        <v>105</v>
      </c>
      <c r="H16" s="137">
        <v>7</v>
      </c>
      <c r="I16" s="137">
        <v>1</v>
      </c>
      <c r="J16" s="137">
        <v>2</v>
      </c>
      <c r="K16" s="137">
        <v>2</v>
      </c>
      <c r="L16" s="137">
        <v>2</v>
      </c>
      <c r="M16" s="101">
        <v>5</v>
      </c>
      <c r="N16" s="137">
        <v>3</v>
      </c>
      <c r="O16" s="137">
        <v>1</v>
      </c>
      <c r="P16" s="137">
        <v>1</v>
      </c>
      <c r="Q16" s="101">
        <v>12</v>
      </c>
      <c r="R16" s="101">
        <v>287</v>
      </c>
      <c r="S16" s="101">
        <v>8</v>
      </c>
      <c r="T16" s="101" t="s">
        <v>105</v>
      </c>
      <c r="U16" s="101">
        <v>1</v>
      </c>
      <c r="V16" s="98">
        <v>2</v>
      </c>
      <c r="W16" s="138">
        <v>35420</v>
      </c>
      <c r="X16" s="51"/>
      <c r="Y16" s="51"/>
    </row>
    <row r="17" spans="1:25" ht="21" customHeight="1" x14ac:dyDescent="0.15">
      <c r="A17" s="14" t="s">
        <v>59</v>
      </c>
      <c r="B17" s="137">
        <v>3</v>
      </c>
      <c r="C17" s="137">
        <v>2</v>
      </c>
      <c r="D17" s="101" t="s">
        <v>105</v>
      </c>
      <c r="E17" s="137">
        <v>1</v>
      </c>
      <c r="F17" s="101" t="s">
        <v>105</v>
      </c>
      <c r="G17" s="101" t="s">
        <v>105</v>
      </c>
      <c r="H17" s="137">
        <v>2</v>
      </c>
      <c r="I17" s="101" t="s">
        <v>105</v>
      </c>
      <c r="J17" s="101" t="s">
        <v>105</v>
      </c>
      <c r="K17" s="101" t="s">
        <v>105</v>
      </c>
      <c r="L17" s="137">
        <v>2</v>
      </c>
      <c r="M17" s="101">
        <v>2</v>
      </c>
      <c r="N17" s="101" t="s">
        <v>105</v>
      </c>
      <c r="O17" s="101" t="s">
        <v>105</v>
      </c>
      <c r="P17" s="137">
        <v>2</v>
      </c>
      <c r="Q17" s="101">
        <v>5</v>
      </c>
      <c r="R17" s="101" t="s">
        <v>105</v>
      </c>
      <c r="S17" s="101" t="s">
        <v>105</v>
      </c>
      <c r="T17" s="101" t="s">
        <v>105</v>
      </c>
      <c r="U17" s="101" t="s">
        <v>105</v>
      </c>
      <c r="V17" s="101">
        <v>1</v>
      </c>
      <c r="W17" s="138">
        <v>161</v>
      </c>
      <c r="X17" s="51"/>
      <c r="Y17" s="51"/>
    </row>
    <row r="18" spans="1:25" ht="21" customHeight="1" x14ac:dyDescent="0.15">
      <c r="A18" s="14" t="s">
        <v>60</v>
      </c>
      <c r="B18" s="137">
        <v>5</v>
      </c>
      <c r="C18" s="137">
        <v>3</v>
      </c>
      <c r="D18" s="101" t="s">
        <v>105</v>
      </c>
      <c r="E18" s="101" t="s">
        <v>105</v>
      </c>
      <c r="F18" s="101" t="s">
        <v>105</v>
      </c>
      <c r="G18" s="137">
        <v>2</v>
      </c>
      <c r="H18" s="137">
        <v>3</v>
      </c>
      <c r="I18" s="137">
        <v>1</v>
      </c>
      <c r="J18" s="101" t="s">
        <v>105</v>
      </c>
      <c r="K18" s="101" t="s">
        <v>105</v>
      </c>
      <c r="L18" s="137">
        <v>2</v>
      </c>
      <c r="M18" s="101">
        <v>2</v>
      </c>
      <c r="N18" s="101" t="s">
        <v>105</v>
      </c>
      <c r="O18" s="101" t="s">
        <v>105</v>
      </c>
      <c r="P18" s="137">
        <v>2</v>
      </c>
      <c r="Q18" s="123">
        <v>2</v>
      </c>
      <c r="R18" s="101">
        <v>46</v>
      </c>
      <c r="S18" s="101" t="s">
        <v>105</v>
      </c>
      <c r="T18" s="101" t="s">
        <v>105</v>
      </c>
      <c r="U18" s="101" t="s">
        <v>105</v>
      </c>
      <c r="V18" s="101">
        <v>1</v>
      </c>
      <c r="W18" s="138">
        <v>1548</v>
      </c>
      <c r="X18" s="51"/>
      <c r="Y18" s="51"/>
    </row>
    <row r="19" spans="1:25" ht="21" customHeight="1" x14ac:dyDescent="0.15">
      <c r="A19" s="14" t="s">
        <v>61</v>
      </c>
      <c r="B19" s="137">
        <v>6</v>
      </c>
      <c r="C19" s="137">
        <v>6</v>
      </c>
      <c r="D19" s="101" t="s">
        <v>105</v>
      </c>
      <c r="E19" s="101" t="s">
        <v>105</v>
      </c>
      <c r="F19" s="101" t="s">
        <v>105</v>
      </c>
      <c r="G19" s="101" t="s">
        <v>105</v>
      </c>
      <c r="H19" s="137">
        <v>10</v>
      </c>
      <c r="I19" s="137">
        <v>3</v>
      </c>
      <c r="J19" s="101" t="s">
        <v>105</v>
      </c>
      <c r="K19" s="137">
        <v>1</v>
      </c>
      <c r="L19" s="137">
        <v>6</v>
      </c>
      <c r="M19" s="101">
        <v>5</v>
      </c>
      <c r="N19" s="101" t="s">
        <v>105</v>
      </c>
      <c r="O19" s="101" t="s">
        <v>105</v>
      </c>
      <c r="P19" s="137">
        <v>5</v>
      </c>
      <c r="Q19" s="101">
        <v>15</v>
      </c>
      <c r="R19" s="101">
        <v>200</v>
      </c>
      <c r="S19" s="101">
        <v>2</v>
      </c>
      <c r="T19" s="101" t="s">
        <v>105</v>
      </c>
      <c r="U19" s="101" t="s">
        <v>105</v>
      </c>
      <c r="V19" s="101">
        <v>1</v>
      </c>
      <c r="W19" s="138">
        <v>4815</v>
      </c>
      <c r="X19" s="51"/>
      <c r="Y19" s="51"/>
    </row>
    <row r="20" spans="1:25" ht="21" customHeight="1" x14ac:dyDescent="0.15">
      <c r="A20" s="14" t="s">
        <v>62</v>
      </c>
      <c r="B20" s="137">
        <v>6</v>
      </c>
      <c r="C20" s="137">
        <v>4</v>
      </c>
      <c r="D20" s="101" t="s">
        <v>105</v>
      </c>
      <c r="E20" s="101" t="s">
        <v>105</v>
      </c>
      <c r="F20" s="101" t="s">
        <v>105</v>
      </c>
      <c r="G20" s="137">
        <v>2</v>
      </c>
      <c r="H20" s="137">
        <v>4</v>
      </c>
      <c r="I20" s="101" t="s">
        <v>105</v>
      </c>
      <c r="J20" s="101" t="s">
        <v>105</v>
      </c>
      <c r="K20" s="137">
        <v>1</v>
      </c>
      <c r="L20" s="137">
        <v>3</v>
      </c>
      <c r="M20" s="101">
        <v>5</v>
      </c>
      <c r="N20" s="101" t="s">
        <v>105</v>
      </c>
      <c r="O20" s="137">
        <v>1</v>
      </c>
      <c r="P20" s="137">
        <v>4</v>
      </c>
      <c r="Q20" s="101">
        <v>6</v>
      </c>
      <c r="R20" s="101">
        <v>27</v>
      </c>
      <c r="S20" s="101" t="s">
        <v>105</v>
      </c>
      <c r="T20" s="101" t="s">
        <v>105</v>
      </c>
      <c r="U20" s="101" t="s">
        <v>105</v>
      </c>
      <c r="V20" s="101">
        <v>1</v>
      </c>
      <c r="W20" s="138">
        <v>5265</v>
      </c>
      <c r="X20" s="51"/>
      <c r="Y20" s="51"/>
    </row>
    <row r="21" spans="1:25" ht="21" customHeight="1" x14ac:dyDescent="0.15">
      <c r="A21" s="14" t="s">
        <v>63</v>
      </c>
      <c r="B21" s="137">
        <v>2</v>
      </c>
      <c r="C21" s="137">
        <v>1</v>
      </c>
      <c r="D21" s="101" t="s">
        <v>105</v>
      </c>
      <c r="E21" s="101" t="s">
        <v>105</v>
      </c>
      <c r="F21" s="101" t="s">
        <v>105</v>
      </c>
      <c r="G21" s="137">
        <v>1</v>
      </c>
      <c r="H21" s="137">
        <v>1</v>
      </c>
      <c r="I21" s="101" t="s">
        <v>105</v>
      </c>
      <c r="J21" s="101" t="s">
        <v>105</v>
      </c>
      <c r="K21" s="137">
        <v>1</v>
      </c>
      <c r="L21" s="137"/>
      <c r="M21" s="101">
        <v>1</v>
      </c>
      <c r="N21" s="101" t="s">
        <v>105</v>
      </c>
      <c r="O21" s="137">
        <v>1</v>
      </c>
      <c r="P21" s="101" t="s">
        <v>105</v>
      </c>
      <c r="Q21" s="101">
        <v>3</v>
      </c>
      <c r="R21" s="101">
        <v>19</v>
      </c>
      <c r="S21" s="101" t="s">
        <v>105</v>
      </c>
      <c r="T21" s="101" t="s">
        <v>105</v>
      </c>
      <c r="U21" s="101" t="s">
        <v>105</v>
      </c>
      <c r="V21" s="101">
        <v>1</v>
      </c>
      <c r="W21" s="138">
        <v>1168</v>
      </c>
      <c r="X21" s="51"/>
      <c r="Y21" s="51"/>
    </row>
    <row r="22" spans="1:25" ht="21" customHeight="1" thickBot="1" x14ac:dyDescent="0.2">
      <c r="A22" s="42" t="s">
        <v>64</v>
      </c>
      <c r="B22" s="139">
        <v>10</v>
      </c>
      <c r="C22" s="139">
        <v>9</v>
      </c>
      <c r="D22" s="140" t="s">
        <v>105</v>
      </c>
      <c r="E22" s="140" t="s">
        <v>105</v>
      </c>
      <c r="F22" s="140" t="s">
        <v>105</v>
      </c>
      <c r="G22" s="139">
        <v>1</v>
      </c>
      <c r="H22" s="139">
        <v>14</v>
      </c>
      <c r="I22" s="139">
        <v>5</v>
      </c>
      <c r="J22" s="139">
        <v>2</v>
      </c>
      <c r="K22" s="139">
        <v>2</v>
      </c>
      <c r="L22" s="139">
        <v>5</v>
      </c>
      <c r="M22" s="140">
        <v>8</v>
      </c>
      <c r="N22" s="139">
        <v>2</v>
      </c>
      <c r="O22" s="139">
        <v>2</v>
      </c>
      <c r="P22" s="139">
        <v>4</v>
      </c>
      <c r="Q22" s="134">
        <v>18</v>
      </c>
      <c r="R22" s="140">
        <v>348</v>
      </c>
      <c r="S22" s="140">
        <v>29</v>
      </c>
      <c r="T22" s="140" t="s">
        <v>105</v>
      </c>
      <c r="U22" s="140">
        <v>1</v>
      </c>
      <c r="V22" s="140">
        <v>1</v>
      </c>
      <c r="W22" s="141">
        <v>20256</v>
      </c>
      <c r="X22" s="51"/>
      <c r="Y22" s="51"/>
    </row>
    <row r="23" spans="1:25" s="10" customFormat="1" ht="15" customHeight="1" x14ac:dyDescent="0.15">
      <c r="U23" s="49"/>
      <c r="V23" s="50"/>
      <c r="W23" s="6" t="s">
        <v>96</v>
      </c>
      <c r="X23" s="65"/>
      <c r="Y23" s="65"/>
    </row>
    <row r="24" spans="1:25" ht="18" customHeight="1" x14ac:dyDescent="0.15">
      <c r="X24" s="51"/>
      <c r="Y24" s="51"/>
    </row>
    <row r="25" spans="1:25" ht="18" customHeight="1" x14ac:dyDescent="0.15">
      <c r="X25" s="51"/>
      <c r="Y25" s="51"/>
    </row>
    <row r="26" spans="1:25" ht="18" customHeight="1" x14ac:dyDescent="0.15"/>
    <row r="27" spans="1:25" ht="18" customHeight="1" x14ac:dyDescent="0.15"/>
    <row r="28" spans="1:25" ht="18" customHeight="1" x14ac:dyDescent="0.15"/>
    <row r="29" spans="1:25" ht="18" customHeight="1" x14ac:dyDescent="0.15"/>
    <row r="30" spans="1:25" ht="18" customHeight="1" x14ac:dyDescent="0.15"/>
    <row r="31" spans="1:25" ht="18" customHeight="1" x14ac:dyDescent="0.15"/>
    <row r="32" spans="1:25" ht="18" customHeight="1" x14ac:dyDescent="0.15"/>
    <row r="33" ht="18" customHeight="1" x14ac:dyDescent="0.15"/>
    <row r="34" ht="18" customHeight="1" x14ac:dyDescent="0.15"/>
    <row r="35" ht="18" customHeight="1" x14ac:dyDescent="0.15"/>
    <row r="36" ht="18" customHeight="1" x14ac:dyDescent="0.15"/>
    <row r="37" ht="18" customHeight="1" x14ac:dyDescent="0.15"/>
    <row r="38" ht="18" customHeight="1" x14ac:dyDescent="0.15"/>
    <row r="39" ht="18" customHeight="1" x14ac:dyDescent="0.15"/>
    <row r="40" ht="18" customHeight="1" x14ac:dyDescent="0.15"/>
    <row r="41" ht="18" customHeight="1" x14ac:dyDescent="0.15"/>
    <row r="42" ht="18" customHeight="1" x14ac:dyDescent="0.15"/>
    <row r="43" ht="18" customHeight="1" x14ac:dyDescent="0.15"/>
    <row r="44" ht="18" customHeight="1" x14ac:dyDescent="0.15"/>
    <row r="45" ht="18" customHeight="1" x14ac:dyDescent="0.15"/>
    <row r="46" ht="18" customHeight="1" x14ac:dyDescent="0.15"/>
    <row r="47" ht="18" customHeight="1" x14ac:dyDescent="0.15"/>
    <row r="48" ht="18" customHeight="1" x14ac:dyDescent="0.15"/>
    <row r="49" spans="2:2" ht="18" customHeight="1" x14ac:dyDescent="0.15"/>
    <row r="50" spans="2:2" ht="18" customHeight="1" x14ac:dyDescent="0.15">
      <c r="B50" s="51"/>
    </row>
    <row r="51" spans="2:2" ht="18" customHeight="1" x14ac:dyDescent="0.15"/>
    <row r="52" spans="2:2" ht="18" customHeight="1" x14ac:dyDescent="0.15"/>
  </sheetData>
  <mergeCells count="8">
    <mergeCell ref="U3:V3"/>
    <mergeCell ref="W3:W4"/>
    <mergeCell ref="A3:A4"/>
    <mergeCell ref="B3:G3"/>
    <mergeCell ref="H3:L3"/>
    <mergeCell ref="M3:P3"/>
    <mergeCell ref="Q3:Q4"/>
    <mergeCell ref="R3:T3"/>
  </mergeCells>
  <phoneticPr fontId="4"/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112民事事件件数</vt:lpstr>
      <vt:lpstr>113刑事事件件数</vt:lpstr>
      <vt:lpstr>114家事裁判事件件数</vt:lpstr>
      <vt:lpstr>115家事調停事件件数</vt:lpstr>
      <vt:lpstr>116少年保護事件人員</vt:lpstr>
      <vt:lpstr>117刑法犯罪の発生と検挙状況</vt:lpstr>
      <vt:lpstr>118交通事故発生状況（人身事故）</vt:lpstr>
      <vt:lpstr>119交通事故発生状況（幼児・児童・生徒・青少年・高齢</vt:lpstr>
      <vt:lpstr>121火災の発生状況及び損害額</vt:lpstr>
      <vt:lpstr>121火災の覚知別状況122火災の時間別発生状況</vt:lpstr>
      <vt:lpstr>123火災の原因別発生状況</vt:lpstr>
      <vt:lpstr>124消防水利</vt:lpstr>
      <vt:lpstr>125消防体制</vt:lpstr>
      <vt:lpstr>126救急出動状況</vt:lpstr>
    </vt:vector>
  </TitlesOfParts>
  <Company>情報政策課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m</cp:lastModifiedBy>
  <cp:lastPrinted>2019-08-14T05:00:04Z</cp:lastPrinted>
  <dcterms:created xsi:type="dcterms:W3CDTF">2014-01-06T07:45:51Z</dcterms:created>
  <dcterms:modified xsi:type="dcterms:W3CDTF">2019-11-20T05:00:35Z</dcterms:modified>
</cp:coreProperties>
</file>